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3.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filterPrivacy="1"/>
  <xr:revisionPtr revIDLastSave="0" documentId="13_ncr:1_{0F0FB83D-BBD0-2248-A164-51710E4D24EF}" xr6:coauthVersionLast="47" xr6:coauthVersionMax="47" xr10:uidLastSave="{00000000-0000-0000-0000-000000000000}"/>
  <bookViews>
    <workbookView xWindow="0" yWindow="500" windowWidth="25600" windowHeight="15500" tabRatio="853" xr2:uid="{00000000-000D-0000-FFFF-FFFF00000000}"/>
  </bookViews>
  <sheets>
    <sheet name="BUDGET SUMMARY YTD" sheetId="1" r:id="rId1"/>
    <sheet name="MONTHLY EXPENSES SUMMARY" sheetId="2" r:id="rId2"/>
    <sheet name="DETAILS OF CHARGES" sheetId="3" r:id="rId3"/>
    <sheet name="CHARITY &amp; SPONSORSHIP" sheetId="4" r:id="rId4"/>
  </sheets>
  <definedNames>
    <definedName name="_ANNO">'BUDGET SUMMARY YTD'!$G$2</definedName>
    <definedName name="RowTitleRegion1..G2">'BUDGET SUMMARY YTD'!$F$2</definedName>
    <definedName name="Slicer_Account_Title">#N/A</definedName>
    <definedName name="Slicer_Payee">#N/A</definedName>
    <definedName name="Slicer_Payee1">#N/A</definedName>
    <definedName name="Slicer_Requested_by">#N/A</definedName>
    <definedName name="Slicer_Requested_by1">#N/A</definedName>
    <definedName name="_xlnm.Print_Titles" localSheetId="0">'BUDGET SUMMARY YTD'!$3:$3</definedName>
    <definedName name="_xlnm.Print_Titles" localSheetId="3">'CHARITY &amp; SPONSORSHIP'!$4:$4</definedName>
    <definedName name="_xlnm.Print_Titles" localSheetId="2">'DETAILS OF CHARGES'!$4:$4</definedName>
    <definedName name="_xlnm.Print_Titles" localSheetId="1">'MONTHLY EXPENSES SUMMARY'!$5:$5</definedName>
    <definedName name="Titolo1">YearToDateTable[[#Headers],[General Accounting Code]]</definedName>
    <definedName name="Titolo2">RiepilogoSpeseMensili[[#Headers],[General Accounting Code]]</definedName>
    <definedName name="Titolo3">DettaglioSpese[[#Headers],[General Accounting Code]]</definedName>
    <definedName name="Titolo4">Altro[[#Headers],[General Accounting Code]]</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2" i="1" l="1"/>
  <c r="O3" i="2" s="1"/>
  <c r="E16" i="1"/>
  <c r="L3" i="2" l="1"/>
  <c r="M3" i="2"/>
  <c r="J3" i="2"/>
  <c r="K3" i="2"/>
  <c r="H3" i="2"/>
  <c r="I3" i="2"/>
  <c r="N3" i="2"/>
  <c r="D3" i="2"/>
  <c r="F3" i="2"/>
  <c r="E3" i="2"/>
  <c r="G3" i="2"/>
  <c r="N4" i="2" l="1"/>
  <c r="N12" i="2" s="1"/>
  <c r="J4" i="2"/>
  <c r="J14" i="2" s="1"/>
  <c r="H4" i="2"/>
  <c r="H11" i="2" s="1"/>
  <c r="L4" i="2"/>
  <c r="L9" i="2" s="1"/>
  <c r="M4" i="2"/>
  <c r="M6" i="2" s="1"/>
  <c r="G4" i="2"/>
  <c r="G6" i="2" s="1"/>
  <c r="F4" i="2"/>
  <c r="F6" i="2" s="1"/>
  <c r="E4" i="2"/>
  <c r="E6" i="2" s="1"/>
  <c r="D4" i="2"/>
  <c r="D6" i="2" s="1"/>
  <c r="I4" i="2"/>
  <c r="I6" i="2" s="1"/>
  <c r="K4" i="2"/>
  <c r="K6" i="2" s="1"/>
  <c r="O4" i="2"/>
  <c r="H16" i="2" l="1"/>
  <c r="J15" i="2"/>
  <c r="H7" i="2"/>
  <c r="J13" i="2"/>
  <c r="J9" i="2"/>
  <c r="J7" i="2"/>
  <c r="H9" i="2"/>
  <c r="J6" i="2"/>
  <c r="H14" i="2"/>
  <c r="N15" i="2"/>
  <c r="H12" i="2"/>
  <c r="N11" i="2"/>
  <c r="H17" i="2"/>
  <c r="H10" i="2"/>
  <c r="J16" i="2"/>
  <c r="N9" i="2"/>
  <c r="H15" i="2"/>
  <c r="H8" i="2"/>
  <c r="J12" i="2"/>
  <c r="N7" i="2"/>
  <c r="H13" i="2"/>
  <c r="H6" i="2"/>
  <c r="J10" i="2"/>
  <c r="N16" i="2"/>
  <c r="J17" i="2"/>
  <c r="J8" i="2"/>
  <c r="N10" i="2"/>
  <c r="N8" i="2"/>
  <c r="N13" i="2"/>
  <c r="J11" i="2"/>
  <c r="L10" i="2"/>
  <c r="N14" i="2"/>
  <c r="N6" i="2"/>
  <c r="L15" i="2"/>
  <c r="N17" i="2"/>
  <c r="L7" i="2"/>
  <c r="L16" i="2"/>
  <c r="L14" i="2"/>
  <c r="L17" i="2"/>
  <c r="L12" i="2"/>
  <c r="L13" i="2"/>
  <c r="L8" i="2"/>
  <c r="L11" i="2"/>
  <c r="L6" i="2"/>
  <c r="M13" i="2"/>
  <c r="M16" i="2"/>
  <c r="M17" i="2"/>
  <c r="M9" i="2"/>
  <c r="M12" i="2"/>
  <c r="O6" i="2"/>
  <c r="O10" i="2"/>
  <c r="O14" i="2"/>
  <c r="O7" i="2"/>
  <c r="O11" i="2"/>
  <c r="O15" i="2"/>
  <c r="O8" i="2"/>
  <c r="O12" i="2"/>
  <c r="O16" i="2"/>
  <c r="O9" i="2"/>
  <c r="O13" i="2"/>
  <c r="O17" i="2"/>
  <c r="M8" i="2"/>
  <c r="M15" i="2"/>
  <c r="M11" i="2"/>
  <c r="M7" i="2"/>
  <c r="M14" i="2"/>
  <c r="M10" i="2"/>
  <c r="E9" i="2"/>
  <c r="F9" i="2"/>
  <c r="G9" i="2"/>
  <c r="K17" i="2"/>
  <c r="K13" i="2"/>
  <c r="K9" i="2"/>
  <c r="K16" i="2"/>
  <c r="K12" i="2"/>
  <c r="K8" i="2"/>
  <c r="K15" i="2"/>
  <c r="K11" i="2"/>
  <c r="K7" i="2"/>
  <c r="K14" i="2"/>
  <c r="K10" i="2"/>
  <c r="E17" i="2"/>
  <c r="E12" i="2"/>
  <c r="F17" i="2"/>
  <c r="F12" i="2"/>
  <c r="G17" i="2"/>
  <c r="G12" i="2"/>
  <c r="G13" i="2"/>
  <c r="G16" i="2"/>
  <c r="G8" i="2"/>
  <c r="I17" i="2"/>
  <c r="I13" i="2"/>
  <c r="I9" i="2"/>
  <c r="I16" i="2"/>
  <c r="I12" i="2"/>
  <c r="I8" i="2"/>
  <c r="I15" i="2"/>
  <c r="I11" i="2"/>
  <c r="I7" i="2"/>
  <c r="I14" i="2"/>
  <c r="I10" i="2"/>
  <c r="F13" i="2"/>
  <c r="F16" i="2"/>
  <c r="F8" i="2"/>
  <c r="E13" i="2"/>
  <c r="E16" i="2"/>
  <c r="E8" i="2"/>
  <c r="G15" i="2"/>
  <c r="G11" i="2"/>
  <c r="G7" i="2"/>
  <c r="G14" i="2"/>
  <c r="G10" i="2"/>
  <c r="F15" i="2"/>
  <c r="F11" i="2"/>
  <c r="F7" i="2"/>
  <c r="F14" i="2"/>
  <c r="F10" i="2"/>
  <c r="E15" i="2"/>
  <c r="E11" i="2"/>
  <c r="E7" i="2"/>
  <c r="E14" i="2"/>
  <c r="E10" i="2"/>
  <c r="D17" i="2"/>
  <c r="D13" i="2"/>
  <c r="D9" i="2"/>
  <c r="D16" i="2"/>
  <c r="D12" i="2"/>
  <c r="D8" i="2"/>
  <c r="D15" i="2"/>
  <c r="D11" i="2"/>
  <c r="D7" i="2"/>
  <c r="D14" i="2"/>
  <c r="D10" i="2"/>
  <c r="J18" i="2" l="1"/>
  <c r="H18" i="2"/>
  <c r="N18" i="2"/>
  <c r="L18" i="2"/>
  <c r="M18" i="2"/>
  <c r="G18" i="2"/>
  <c r="F18" i="2"/>
  <c r="P11" i="2"/>
  <c r="D9" i="1" s="1"/>
  <c r="F9" i="1" s="1"/>
  <c r="G9" i="1" s="1"/>
  <c r="E18" i="2"/>
  <c r="D18" i="2"/>
  <c r="P17" i="2"/>
  <c r="D15" i="1" s="1"/>
  <c r="F15" i="1" s="1"/>
  <c r="G15" i="1" s="1"/>
  <c r="O18" i="2"/>
  <c r="K18" i="2"/>
  <c r="I18" i="2"/>
  <c r="P16" i="2"/>
  <c r="D14" i="1" s="1"/>
  <c r="F14" i="1" s="1"/>
  <c r="G14" i="1" s="1"/>
  <c r="P7" i="2"/>
  <c r="D5" i="1" s="1"/>
  <c r="F5" i="1" s="1"/>
  <c r="G5" i="1" s="1"/>
  <c r="P10" i="2"/>
  <c r="D8" i="1" s="1"/>
  <c r="F8" i="1" s="1"/>
  <c r="G8" i="1" s="1"/>
  <c r="P12" i="2"/>
  <c r="D10" i="1" s="1"/>
  <c r="F10" i="1" s="1"/>
  <c r="G10" i="1" s="1"/>
  <c r="P14" i="2"/>
  <c r="D12" i="1" s="1"/>
  <c r="F12" i="1" s="1"/>
  <c r="G12" i="1" s="1"/>
  <c r="P9" i="2"/>
  <c r="D7" i="1" s="1"/>
  <c r="F7" i="1" s="1"/>
  <c r="G7" i="1" s="1"/>
  <c r="P13" i="2"/>
  <c r="D11" i="1" s="1"/>
  <c r="F11" i="1" s="1"/>
  <c r="G11" i="1" s="1"/>
  <c r="P8" i="2"/>
  <c r="D6" i="1" s="1"/>
  <c r="F6" i="1" s="1"/>
  <c r="G6" i="1" s="1"/>
  <c r="P15" i="2"/>
  <c r="D13" i="1" s="1"/>
  <c r="F13" i="1" s="1"/>
  <c r="G13" i="1" s="1"/>
  <c r="P6" i="2"/>
  <c r="D4" i="1" s="1"/>
  <c r="P18" i="2" l="1"/>
  <c r="D16" i="1"/>
  <c r="F4" i="1" l="1"/>
  <c r="F16" i="1" s="1"/>
  <c r="G16" i="1" s="1"/>
  <c r="G4" i="1" l="1"/>
</calcChain>
</file>

<file path=xl/sharedStrings.xml><?xml version="1.0" encoding="utf-8"?>
<sst xmlns="http://schemas.openxmlformats.org/spreadsheetml/2006/main" count="98" uniqueCount="72">
  <si>
    <t>Totale</t>
  </si>
  <si>
    <t>Computer</t>
  </si>
  <si>
    <t>Marketing</t>
  </si>
  <si>
    <t>Budget</t>
  </si>
  <si>
    <t>Questa cella contiene il filtro dei dati per filtrare i dati in base ai titoli dei conti.</t>
  </si>
  <si>
    <t xml:space="preserve"> </t>
  </si>
  <si>
    <t>Data</t>
  </si>
  <si>
    <t xml:space="preserve">Consolidated Messenger </t>
  </si>
  <si>
    <t xml:space="preserve">A. Datum Corporation </t>
  </si>
  <si>
    <t>Mailer</t>
  </si>
  <si>
    <t>2 computer desktop</t>
  </si>
  <si>
    <t>Posta</t>
  </si>
  <si>
    <t>Credito</t>
  </si>
  <si>
    <t xml:space="preserve">School of Fine Art </t>
  </si>
  <si>
    <t xml:space="preserve">Wingtip Toys </t>
  </si>
  <si>
    <t>Community</t>
  </si>
  <si>
    <t>Rebecca Baresi</t>
  </si>
  <si>
    <t>Francesca Bianchi</t>
  </si>
  <si>
    <t>YEAR</t>
  </si>
  <si>
    <t>ACTUAL &amp; BUDGET YTD</t>
  </si>
  <si>
    <t>Actual</t>
  </si>
  <si>
    <t>Left (%)</t>
  </si>
  <si>
    <t>Advertising</t>
  </si>
  <si>
    <t>Printers</t>
  </si>
  <si>
    <t>Materials</t>
  </si>
  <si>
    <t>Charity</t>
  </si>
  <si>
    <t>Sponsorship</t>
  </si>
  <si>
    <t>Total</t>
  </si>
  <si>
    <t>Left ($)</t>
  </si>
  <si>
    <t>MONTHLY EXPENSES SUMMARY</t>
  </si>
  <si>
    <t>January</t>
  </si>
  <si>
    <t>February</t>
  </si>
  <si>
    <t>March</t>
  </si>
  <si>
    <t>April</t>
  </si>
  <si>
    <t>May</t>
  </si>
  <si>
    <t>June</t>
  </si>
  <si>
    <t>July</t>
  </si>
  <si>
    <t>August</t>
  </si>
  <si>
    <t>September</t>
  </si>
  <si>
    <t>October</t>
  </si>
  <si>
    <t>November</t>
  </si>
  <si>
    <t>December</t>
  </si>
  <si>
    <t>DETAILS OF CHARGES</t>
  </si>
  <si>
    <t>Beneficiary</t>
  </si>
  <si>
    <t>Applicant</t>
  </si>
  <si>
    <t>Invoice No</t>
  </si>
  <si>
    <t>CHARITY &amp; SPONSORSHIP</t>
  </si>
  <si>
    <t>General Accounting Code</t>
  </si>
  <si>
    <t>Purpose</t>
  </si>
  <si>
    <t>Approved by</t>
  </si>
  <si>
    <t>Category</t>
  </si>
  <si>
    <t>Date</t>
  </si>
  <si>
    <t>Cheque</t>
  </si>
  <si>
    <t>Art</t>
  </si>
  <si>
    <t>Scholarships</t>
  </si>
  <si>
    <t>Account Title</t>
  </si>
  <si>
    <t>Building Costs</t>
  </si>
  <si>
    <t>Client Costs</t>
  </si>
  <si>
    <t>Health Insurance</t>
  </si>
  <si>
    <t>Office Equipment</t>
  </si>
  <si>
    <t>Server Costs</t>
  </si>
  <si>
    <t>Date Invoice</t>
  </si>
  <si>
    <t>Cheque Amount</t>
  </si>
  <si>
    <t>Cheque Use</t>
  </si>
  <si>
    <t>Distribution Method</t>
  </si>
  <si>
    <t xml:space="preserve">Date Archived </t>
  </si>
  <si>
    <t>Contribution Previous Year</t>
  </si>
  <si>
    <t>Starting Date Cheque Request</t>
  </si>
  <si>
    <t xml:space="preserve">Tom </t>
  </si>
  <si>
    <t>Jim Ronei</t>
  </si>
  <si>
    <t>Carol Fannucci</t>
  </si>
  <si>
    <t>Mark Kennedi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</si>
</sst>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 #,##0.00\ &quot;€&quot;_-;\-* #,##0.00\ &quot;€&quot;_-;_-* &quot;-&quot;??\ &quot;€&quot;_-;_-@_-"/>
    <numFmt numFmtId="164" formatCode="&quot;€&quot;\ #,##0.00;\-&quot;€&quot;\ #,##0.00"/>
    <numFmt numFmtId="165" formatCode="_(* #,##0_);_(* \(#,##0\);_(* &quot;-&quot;_);_(@_)"/>
    <numFmt numFmtId="166" formatCode="0_ ;\-0\ "/>
    <numFmt numFmtId="167" formatCode="_-[$$-409]* #,##0.00_ ;_-[$$-409]* \-#,##0.00\ ;_-[$$-409]* &quot;-&quot;??_ ;_-@_ "/>
  </numFmts>
  <fonts count="28" x14ac:knownFonts="1">
    <font>
      <sz val="11"/>
      <color theme="1" tint="-0.24994659260841701"/>
      <name val="Gill Sans MT"/>
      <family val="2"/>
      <scheme val="minor"/>
    </font>
    <font>
      <sz val="11"/>
      <color theme="1"/>
      <name val="Gill Sans MT"/>
      <family val="2"/>
      <scheme val="minor"/>
    </font>
    <font>
      <sz val="11"/>
      <color theme="0"/>
      <name val="Gill Sans MT"/>
      <family val="2"/>
      <scheme val="minor"/>
    </font>
    <font>
      <sz val="18"/>
      <color theme="1" tint="-0.24994659260841701"/>
      <name val="Gill Sans MT"/>
      <family val="2"/>
      <scheme val="major"/>
    </font>
    <font>
      <u/>
      <sz val="11"/>
      <color theme="10"/>
      <name val="Gill Sans MT"/>
      <family val="2"/>
      <scheme val="minor"/>
    </font>
    <font>
      <u/>
      <sz val="11"/>
      <color theme="0"/>
      <name val="Gill Sans MT"/>
      <family val="2"/>
      <scheme val="minor"/>
    </font>
    <font>
      <sz val="11"/>
      <color theme="1" tint="-0.24994659260841701"/>
      <name val="Gill Sans MT"/>
      <family val="2"/>
      <scheme val="minor"/>
    </font>
    <font>
      <sz val="11"/>
      <color theme="1" tint="-0.24994659260841701"/>
      <name val="Gill Sans MT"/>
      <family val="2"/>
    </font>
    <font>
      <sz val="11"/>
      <color theme="1" tint="-0.249977111117893"/>
      <name val="Gill Sans MT"/>
      <family val="2"/>
    </font>
    <font>
      <b/>
      <sz val="12"/>
      <color theme="1" tint="-0.24994659260841701"/>
      <name val="Gill Sans MT"/>
      <family val="2"/>
    </font>
    <font>
      <sz val="12"/>
      <color theme="0"/>
      <name val="Gill Sans MT"/>
      <family val="2"/>
    </font>
    <font>
      <sz val="30"/>
      <color theme="1" tint="-0.24994659260841701"/>
      <name val="Gill Sans MT"/>
      <family val="2"/>
    </font>
    <font>
      <sz val="30"/>
      <color theme="2" tint="-0.89999084444715716"/>
      <name val="Gill Sans MT"/>
      <family val="2"/>
    </font>
    <font>
      <sz val="18"/>
      <color theme="0"/>
      <name val="Gill Sans MT"/>
      <family val="2"/>
    </font>
    <font>
      <sz val="12"/>
      <color theme="1" tint="-0.24994659260841701"/>
      <name val="Gill Sans MT"/>
      <family val="2"/>
      <scheme val="minor"/>
    </font>
    <font>
      <sz val="18"/>
      <color theme="3"/>
      <name val="Gill Sans MT"/>
      <family val="2"/>
      <scheme val="major"/>
    </font>
    <font>
      <sz val="11"/>
      <color rgb="FF006100"/>
      <name val="Gill Sans MT"/>
      <family val="2"/>
      <scheme val="minor"/>
    </font>
    <font>
      <sz val="11"/>
      <color rgb="FF9C0006"/>
      <name val="Gill Sans MT"/>
      <family val="2"/>
      <scheme val="minor"/>
    </font>
    <font>
      <sz val="11"/>
      <color rgb="FF9C5700"/>
      <name val="Gill Sans MT"/>
      <family val="2"/>
      <scheme val="minor"/>
    </font>
    <font>
      <sz val="11"/>
      <color rgb="FF3F3F76"/>
      <name val="Gill Sans MT"/>
      <family val="2"/>
      <scheme val="minor"/>
    </font>
    <font>
      <b/>
      <sz val="11"/>
      <color rgb="FF3F3F3F"/>
      <name val="Gill Sans MT"/>
      <family val="2"/>
      <scheme val="minor"/>
    </font>
    <font>
      <b/>
      <sz val="11"/>
      <color rgb="FFFA7D00"/>
      <name val="Gill Sans MT"/>
      <family val="2"/>
      <scheme val="minor"/>
    </font>
    <font>
      <sz val="11"/>
      <color rgb="FFFA7D00"/>
      <name val="Gill Sans MT"/>
      <family val="2"/>
      <scheme val="minor"/>
    </font>
    <font>
      <b/>
      <sz val="11"/>
      <color theme="0"/>
      <name val="Gill Sans MT"/>
      <family val="2"/>
      <scheme val="minor"/>
    </font>
    <font>
      <sz val="11"/>
      <color rgb="FFFF0000"/>
      <name val="Gill Sans MT"/>
      <family val="2"/>
      <scheme val="minor"/>
    </font>
    <font>
      <i/>
      <sz val="11"/>
      <color rgb="FF7F7F7F"/>
      <name val="Gill Sans MT"/>
      <family val="2"/>
      <scheme val="minor"/>
    </font>
    <font>
      <b/>
      <sz val="11"/>
      <color theme="1"/>
      <name val="Gill Sans MT"/>
      <family val="2"/>
      <scheme val="minor"/>
    </font>
    <font>
      <sz val="8"/>
      <name val="Gill Sans MT"/>
      <family val="2"/>
      <scheme val="minor"/>
    </font>
  </fonts>
  <fills count="39">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E684D"/>
        <bgColor indexed="64"/>
      </patternFill>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9"/>
      </bottom>
      <diagonal/>
    </border>
    <border>
      <left/>
      <right/>
      <top/>
      <bottom style="thick">
        <color theme="6" tint="-0.499984740745262"/>
      </bottom>
      <diagonal/>
    </border>
    <border>
      <left/>
      <right/>
      <top/>
      <bottom style="thick">
        <color theme="4" tint="-0.499984740745262"/>
      </bottom>
      <diagonal/>
    </border>
    <border>
      <left/>
      <right/>
      <top/>
      <bottom style="thick">
        <color theme="5"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rgb="FF2F2F2F"/>
      </left>
      <right/>
      <top style="thin">
        <color rgb="FF2F2F2F"/>
      </top>
      <bottom style="thin">
        <color rgb="FF2F2F2F"/>
      </bottom>
      <diagonal/>
    </border>
    <border>
      <left/>
      <right/>
      <top style="thin">
        <color rgb="FF2F2F2F"/>
      </top>
      <bottom style="thin">
        <color rgb="FF2F2F2F"/>
      </bottom>
      <diagonal/>
    </border>
    <border>
      <left/>
      <right style="thin">
        <color rgb="FF2F2F2F"/>
      </right>
      <top style="thin">
        <color rgb="FF2F2F2F"/>
      </top>
      <bottom style="thin">
        <color rgb="FF2F2F2F"/>
      </bottom>
      <diagonal/>
    </border>
    <border>
      <left style="thin">
        <color theme="1" tint="0.79998168889431442"/>
      </left>
      <right style="thin">
        <color theme="1" tint="0.79998168889431442"/>
      </right>
      <top/>
      <bottom style="thin">
        <color theme="1" tint="0.7999816888943144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tint="0.79998168889431442"/>
      </left>
      <right style="thin">
        <color theme="1" tint="0.79998168889431442"/>
      </right>
      <top style="thin">
        <color theme="1" tint="0.79998168889431442"/>
      </top>
      <bottom/>
      <diagonal/>
    </border>
    <border>
      <left style="thin">
        <color theme="0"/>
      </left>
      <right style="thin">
        <color theme="0"/>
      </right>
      <top style="thin">
        <color theme="0"/>
      </top>
      <bottom style="thin">
        <color theme="0"/>
      </bottom>
      <diagonal/>
    </border>
  </borders>
  <cellStyleXfs count="49">
    <xf numFmtId="0" fontId="0" fillId="0" borderId="0">
      <alignment vertical="center" wrapText="1"/>
    </xf>
    <xf numFmtId="0" fontId="3" fillId="0" borderId="1" applyNumberFormat="0" applyFill="0" applyAlignment="0" applyProtection="0"/>
    <xf numFmtId="0" fontId="3" fillId="0" borderId="4" applyNumberFormat="0" applyFill="0" applyAlignment="0" applyProtection="0"/>
    <xf numFmtId="0" fontId="3" fillId="0" borderId="2" applyNumberFormat="0" applyFill="0" applyAlignment="0" applyProtection="0"/>
    <xf numFmtId="0" fontId="3" fillId="0" borderId="3" applyNumberFormat="0" applyFill="0" applyAlignment="0" applyProtection="0"/>
    <xf numFmtId="0" fontId="4" fillId="0" borderId="0" applyNumberFormat="0" applyFill="0" applyBorder="0" applyAlignment="0" applyProtection="0">
      <alignment vertical="center" wrapText="1"/>
    </xf>
    <xf numFmtId="166" fontId="6" fillId="0" borderId="0" applyFont="0" applyFill="0" applyBorder="0" applyAlignment="0" applyProtection="0"/>
    <xf numFmtId="164" fontId="6" fillId="0" borderId="0" applyFont="0" applyFill="0" applyBorder="0" applyAlignment="0" applyProtection="0"/>
    <xf numFmtId="10" fontId="6" fillId="0" borderId="0" applyFont="0" applyFill="0" applyBorder="0" applyAlignment="0" applyProtection="0"/>
    <xf numFmtId="14" fontId="6" fillId="0" borderId="0">
      <alignment horizontal="right" vertical="center" wrapText="1"/>
    </xf>
    <xf numFmtId="165" fontId="6" fillId="0" borderId="0" applyFont="0" applyFill="0" applyBorder="0" applyAlignment="0" applyProtection="0"/>
    <xf numFmtId="44" fontId="6" fillId="0" borderId="0" applyFont="0" applyFill="0" applyBorder="0" applyAlignment="0" applyProtection="0"/>
    <xf numFmtId="0" fontId="15" fillId="0" borderId="0" applyNumberFormat="0" applyFill="0" applyBorder="0" applyAlignment="0" applyProtection="0"/>
    <xf numFmtId="0" fontId="16" fillId="8" borderId="0" applyNumberFormat="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3" applyNumberFormat="0" applyAlignment="0" applyProtection="0"/>
    <xf numFmtId="0" fontId="20" fillId="12" borderId="14" applyNumberFormat="0" applyAlignment="0" applyProtection="0"/>
    <xf numFmtId="0" fontId="21" fillId="12" borderId="13" applyNumberFormat="0" applyAlignment="0" applyProtection="0"/>
    <xf numFmtId="0" fontId="22" fillId="0" borderId="15" applyNumberFormat="0" applyFill="0" applyAlignment="0" applyProtection="0"/>
    <xf numFmtId="0" fontId="23" fillId="13" borderId="16" applyNumberFormat="0" applyAlignment="0" applyProtection="0"/>
    <xf numFmtId="0" fontId="24" fillId="0" borderId="0" applyNumberFormat="0" applyFill="0" applyBorder="0" applyAlignment="0" applyProtection="0"/>
    <xf numFmtId="0" fontId="6" fillId="14" borderId="17" applyNumberFormat="0" applyFont="0" applyAlignment="0" applyProtection="0"/>
    <xf numFmtId="0" fontId="25" fillId="0" borderId="0" applyNumberFormat="0" applyFill="0" applyBorder="0" applyAlignment="0" applyProtection="0"/>
    <xf numFmtId="0" fontId="26" fillId="0" borderId="18" applyNumberFormat="0" applyFill="0" applyAlignment="0" applyProtection="0"/>
    <xf numFmtId="0" fontId="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83">
    <xf numFmtId="0" fontId="0" fillId="0" borderId="0" xfId="0">
      <alignment vertical="center" wrapText="1"/>
    </xf>
    <xf numFmtId="14" fontId="2" fillId="0" borderId="0" xfId="0" applyNumberFormat="1" applyFont="1">
      <alignment vertical="center" wrapText="1"/>
    </xf>
    <xf numFmtId="0" fontId="2" fillId="0" borderId="0" xfId="0" applyFont="1">
      <alignment vertical="center" wrapText="1"/>
    </xf>
    <xf numFmtId="0" fontId="5" fillId="0" borderId="0" xfId="5" applyFont="1">
      <alignment vertical="center" wrapText="1"/>
    </xf>
    <xf numFmtId="0" fontId="2" fillId="0" borderId="0" xfId="0" applyFont="1" applyAlignment="1">
      <alignment horizontal="center" vertical="center" wrapText="1"/>
    </xf>
    <xf numFmtId="166" fontId="7" fillId="0" borderId="5" xfId="6" applyFont="1" applyBorder="1" applyAlignment="1">
      <alignment horizontal="center" vertical="center"/>
    </xf>
    <xf numFmtId="0" fontId="7" fillId="0" borderId="5" xfId="0" applyFont="1" applyBorder="1" applyAlignment="1">
      <alignment horizontal="center" vertical="center" wrapText="1"/>
    </xf>
    <xf numFmtId="164" fontId="7" fillId="0" borderId="5" xfId="7" applyFont="1" applyBorder="1" applyAlignment="1">
      <alignment horizontal="center" vertical="center" wrapText="1"/>
    </xf>
    <xf numFmtId="166" fontId="7" fillId="3" borderId="5" xfId="6" applyFont="1" applyFill="1" applyBorder="1" applyAlignment="1">
      <alignment horizontal="center" vertical="center"/>
    </xf>
    <xf numFmtId="0" fontId="7" fillId="3" borderId="5" xfId="0" applyFont="1" applyFill="1" applyBorder="1" applyAlignment="1">
      <alignment horizontal="center" vertical="center" wrapText="1"/>
    </xf>
    <xf numFmtId="164" fontId="7" fillId="3" borderId="5" xfId="7"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166" fontId="7" fillId="3" borderId="7" xfId="6" applyFont="1" applyFill="1" applyBorder="1" applyAlignment="1">
      <alignment horizontal="center" vertical="center"/>
    </xf>
    <xf numFmtId="0" fontId="7" fillId="3" borderId="7" xfId="0" applyFont="1" applyFill="1" applyBorder="1" applyAlignment="1">
      <alignment horizontal="center" vertical="center" wrapText="1"/>
    </xf>
    <xf numFmtId="164" fontId="7" fillId="3" borderId="7" xfId="7" applyFont="1" applyFill="1" applyBorder="1" applyAlignment="1">
      <alignment horizontal="center" vertical="center" wrapText="1"/>
    </xf>
    <xf numFmtId="166" fontId="8" fillId="4" borderId="8" xfId="6" applyFont="1" applyFill="1" applyBorder="1" applyAlignment="1">
      <alignment horizontal="center" vertical="center"/>
    </xf>
    <xf numFmtId="14" fontId="8" fillId="4" borderId="8" xfId="9" applyFont="1" applyFill="1" applyBorder="1" applyAlignment="1">
      <alignment horizontal="center" vertical="center" wrapText="1"/>
    </xf>
    <xf numFmtId="166" fontId="8" fillId="4" borderId="8" xfId="6" applyFont="1" applyFill="1" applyBorder="1" applyAlignment="1">
      <alignment horizontal="center" vertical="center" wrapText="1"/>
    </xf>
    <xf numFmtId="0" fontId="8" fillId="4" borderId="8" xfId="0" applyFont="1" applyFill="1" applyBorder="1" applyAlignment="1">
      <alignment horizontal="center" vertical="center" wrapText="1"/>
    </xf>
    <xf numFmtId="166" fontId="7" fillId="4" borderId="7" xfId="6" applyFont="1" applyFill="1" applyBorder="1" applyAlignment="1">
      <alignment horizontal="center" vertical="center"/>
    </xf>
    <xf numFmtId="14" fontId="7" fillId="4" borderId="7" xfId="9" applyFont="1" applyFill="1" applyBorder="1" applyAlignment="1">
      <alignment horizontal="center" vertical="center" wrapText="1"/>
    </xf>
    <xf numFmtId="0" fontId="7" fillId="4" borderId="7" xfId="0" applyFont="1" applyFill="1" applyBorder="1" applyAlignment="1">
      <alignment horizontal="center" vertical="center" wrapText="1"/>
    </xf>
    <xf numFmtId="166" fontId="7" fillId="4" borderId="5" xfId="6" applyFont="1" applyFill="1" applyBorder="1" applyAlignment="1">
      <alignment horizontal="center" vertical="center"/>
    </xf>
    <xf numFmtId="0" fontId="7" fillId="4" borderId="5"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166" fontId="8" fillId="4" borderId="12" xfId="6" applyFont="1" applyFill="1" applyBorder="1" applyAlignment="1">
      <alignment horizontal="center" vertical="center"/>
    </xf>
    <xf numFmtId="14" fontId="8" fillId="4" borderId="12" xfId="9" applyFont="1" applyFill="1" applyBorder="1" applyAlignment="1">
      <alignment horizontal="center" vertical="center" wrapText="1"/>
    </xf>
    <xf numFmtId="166" fontId="8" fillId="4" borderId="12" xfId="6" applyFont="1" applyFill="1" applyBorder="1" applyAlignment="1">
      <alignment horizontal="center" vertical="center" wrapText="1"/>
    </xf>
    <xf numFmtId="0" fontId="8" fillId="4" borderId="12"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3" fillId="2" borderId="0" xfId="1" applyFont="1" applyFill="1" applyBorder="1" applyAlignment="1">
      <alignment horizontal="center" vertical="center"/>
    </xf>
    <xf numFmtId="0" fontId="9" fillId="7" borderId="11" xfId="0" applyFont="1" applyFill="1" applyBorder="1" applyAlignment="1">
      <alignment horizontal="center" vertical="center" wrapText="1"/>
    </xf>
    <xf numFmtId="166" fontId="6" fillId="0" borderId="7" xfId="6" applyBorder="1" applyAlignment="1">
      <alignment horizontal="center" vertical="center"/>
    </xf>
    <xf numFmtId="0" fontId="6" fillId="0" borderId="7" xfId="0" applyFont="1" applyBorder="1" applyAlignment="1">
      <alignment horizontal="left" vertical="center" wrapText="1" indent="2"/>
    </xf>
    <xf numFmtId="10" fontId="6" fillId="0" borderId="7" xfId="8" applyBorder="1" applyAlignment="1">
      <alignment horizontal="center" vertical="center" wrapText="1"/>
    </xf>
    <xf numFmtId="166" fontId="6" fillId="0" borderId="5" xfId="6" applyBorder="1" applyAlignment="1">
      <alignment horizontal="center" vertical="center"/>
    </xf>
    <xf numFmtId="0" fontId="6" fillId="0" borderId="5" xfId="0" applyFont="1" applyBorder="1" applyAlignment="1">
      <alignment horizontal="left" vertical="center" wrapText="1" indent="2"/>
    </xf>
    <xf numFmtId="10" fontId="6" fillId="0" borderId="5" xfId="8" applyBorder="1" applyAlignment="1">
      <alignment horizontal="center" vertical="center" wrapText="1"/>
    </xf>
    <xf numFmtId="166" fontId="6" fillId="0" borderId="6" xfId="6" applyBorder="1" applyAlignment="1">
      <alignment horizontal="center" vertical="center"/>
    </xf>
    <xf numFmtId="0" fontId="6" fillId="0" borderId="6" xfId="0" applyFont="1" applyBorder="1" applyAlignment="1">
      <alignment horizontal="left" vertical="center" wrapText="1" indent="2"/>
    </xf>
    <xf numFmtId="10" fontId="6" fillId="0" borderId="6" xfId="8" applyBorder="1" applyAlignment="1">
      <alignment horizontal="center" vertical="center" wrapText="1"/>
    </xf>
    <xf numFmtId="0" fontId="14" fillId="0" borderId="5" xfId="0" applyFont="1" applyBorder="1" applyAlignment="1">
      <alignment horizontal="center" vertical="center" wrapText="1"/>
    </xf>
    <xf numFmtId="10" fontId="14" fillId="0" borderId="5" xfId="0" applyNumberFormat="1" applyFont="1" applyBorder="1" applyAlignment="1">
      <alignment horizontal="center" vertical="center" wrapText="1"/>
    </xf>
    <xf numFmtId="167" fontId="7" fillId="3" borderId="7" xfId="7" applyNumberFormat="1" applyFont="1" applyFill="1" applyBorder="1" applyAlignment="1">
      <alignment horizontal="center" vertical="center" wrapText="1"/>
    </xf>
    <xf numFmtId="167" fontId="7" fillId="0" borderId="5" xfId="7" applyNumberFormat="1" applyFont="1" applyBorder="1" applyAlignment="1">
      <alignment horizontal="center" vertical="center" wrapText="1"/>
    </xf>
    <xf numFmtId="167" fontId="7" fillId="3" borderId="5" xfId="7" applyNumberFormat="1" applyFont="1" applyFill="1" applyBorder="1" applyAlignment="1">
      <alignment horizontal="center" vertical="center" wrapText="1"/>
    </xf>
    <xf numFmtId="167" fontId="7" fillId="5" borderId="5" xfId="0" applyNumberFormat="1" applyFont="1" applyFill="1" applyBorder="1" applyAlignment="1">
      <alignment horizontal="center" vertical="center" wrapText="1"/>
    </xf>
    <xf numFmtId="167" fontId="6" fillId="0" borderId="7" xfId="7" applyNumberFormat="1" applyBorder="1" applyAlignment="1">
      <alignment horizontal="center" vertical="center" wrapText="1"/>
    </xf>
    <xf numFmtId="167" fontId="6" fillId="0" borderId="7" xfId="7" applyNumberFormat="1" applyBorder="1" applyAlignment="1">
      <alignment horizontal="right" vertical="center" wrapText="1"/>
    </xf>
    <xf numFmtId="167" fontId="6" fillId="0" borderId="5" xfId="7" applyNumberFormat="1" applyBorder="1" applyAlignment="1">
      <alignment horizontal="center" vertical="center" wrapText="1"/>
    </xf>
    <xf numFmtId="167" fontId="6" fillId="0" borderId="5" xfId="7" applyNumberFormat="1" applyBorder="1" applyAlignment="1">
      <alignment horizontal="right" vertical="center" wrapText="1"/>
    </xf>
    <xf numFmtId="167" fontId="6" fillId="0" borderId="6" xfId="7" applyNumberFormat="1" applyBorder="1" applyAlignment="1">
      <alignment horizontal="center" vertical="center" wrapText="1"/>
    </xf>
    <xf numFmtId="167" fontId="6" fillId="0" borderId="6" xfId="7" applyNumberFormat="1" applyBorder="1" applyAlignment="1">
      <alignment horizontal="right" vertical="center" wrapText="1"/>
    </xf>
    <xf numFmtId="167" fontId="14" fillId="0" borderId="5" xfId="0" applyNumberFormat="1" applyFont="1" applyBorder="1" applyAlignment="1">
      <alignment horizontal="center" vertical="center" wrapText="1"/>
    </xf>
    <xf numFmtId="167" fontId="8" fillId="4" borderId="12" xfId="7" applyNumberFormat="1" applyFont="1" applyFill="1" applyBorder="1" applyAlignment="1">
      <alignment horizontal="center" vertical="center" wrapText="1"/>
    </xf>
    <xf numFmtId="167" fontId="8" fillId="4" borderId="8" xfId="7" applyNumberFormat="1" applyFont="1" applyFill="1" applyBorder="1" applyAlignment="1">
      <alignment horizontal="center" vertical="center" wrapText="1"/>
    </xf>
    <xf numFmtId="167" fontId="7" fillId="4" borderId="7" xfId="7" applyNumberFormat="1" applyFont="1" applyFill="1" applyBorder="1" applyAlignment="1">
      <alignment horizontal="center" vertical="center" wrapText="1"/>
    </xf>
    <xf numFmtId="167" fontId="7" fillId="4" borderId="5" xfId="7" applyNumberFormat="1" applyFont="1" applyFill="1" applyBorder="1" applyAlignment="1">
      <alignment horizontal="center" vertical="center" wrapText="1"/>
    </xf>
    <xf numFmtId="166" fontId="8" fillId="0" borderId="19" xfId="6" applyFont="1" applyBorder="1" applyAlignment="1">
      <alignment horizontal="center" vertical="center" wrapText="1"/>
    </xf>
    <xf numFmtId="0" fontId="8" fillId="0" borderId="19" xfId="0" applyFont="1" applyBorder="1" applyAlignment="1">
      <alignment horizontal="center" vertical="center" wrapText="1"/>
    </xf>
    <xf numFmtId="167" fontId="0" fillId="0" borderId="0" xfId="0" applyNumberFormat="1">
      <alignment vertical="center" wrapText="1"/>
    </xf>
    <xf numFmtId="167" fontId="10" fillId="7" borderId="10" xfId="0" applyNumberFormat="1" applyFont="1" applyFill="1" applyBorder="1" applyAlignment="1">
      <alignment horizontal="center" vertical="center" wrapText="1"/>
    </xf>
    <xf numFmtId="167" fontId="8" fillId="0" borderId="19" xfId="7"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20" xfId="0" applyFont="1" applyBorder="1" applyAlignment="1">
      <alignment horizontal="left" vertical="center" wrapText="1" indent="2"/>
    </xf>
    <xf numFmtId="0" fontId="14" fillId="0" borderId="20" xfId="0" applyFont="1" applyBorder="1">
      <alignment vertical="center" wrapText="1"/>
    </xf>
    <xf numFmtId="167" fontId="14" fillId="0" borderId="20" xfId="0" applyNumberFormat="1" applyFont="1" applyBorder="1" applyAlignment="1">
      <alignment horizontal="center" vertical="center" wrapText="1"/>
    </xf>
    <xf numFmtId="167" fontId="13" fillId="2" borderId="0" xfId="1" applyNumberFormat="1" applyFont="1" applyFill="1" applyBorder="1" applyAlignment="1">
      <alignment horizontal="center" vertical="center"/>
    </xf>
    <xf numFmtId="167" fontId="14" fillId="0" borderId="20" xfId="0" applyNumberFormat="1" applyFont="1" applyBorder="1">
      <alignment vertical="center" wrapText="1"/>
    </xf>
    <xf numFmtId="14" fontId="8" fillId="0" borderId="19" xfId="9" applyFont="1" applyBorder="1" applyAlignment="1">
      <alignment horizontal="center" vertical="center" wrapText="1"/>
    </xf>
    <xf numFmtId="0" fontId="13" fillId="2" borderId="0" xfId="1" applyFont="1" applyFill="1" applyBorder="1" applyAlignment="1">
      <alignment horizontal="center" vertical="center"/>
    </xf>
    <xf numFmtId="0" fontId="12" fillId="6" borderId="0" xfId="2" applyFont="1" applyFill="1" applyBorder="1" applyAlignment="1">
      <alignment vertical="center"/>
    </xf>
    <xf numFmtId="0" fontId="11" fillId="6" borderId="0" xfId="2" applyFont="1" applyFill="1" applyBorder="1" applyAlignment="1">
      <alignment vertical="center"/>
    </xf>
    <xf numFmtId="0" fontId="0" fillId="3" borderId="0" xfId="0" applyFill="1" applyAlignment="1">
      <alignment horizontal="center" vertical="center" wrapText="1"/>
    </xf>
    <xf numFmtId="0" fontId="11" fillId="5" borderId="0" xfId="3" applyFont="1" applyFill="1" applyBorder="1" applyAlignment="1">
      <alignment horizontal="left" vertical="center"/>
    </xf>
    <xf numFmtId="0" fontId="7" fillId="3" borderId="0" xfId="0" applyFont="1" applyFill="1" applyAlignment="1">
      <alignment horizontal="center" vertical="center" wrapText="1"/>
    </xf>
    <xf numFmtId="0" fontId="11" fillId="5" borderId="0" xfId="4" applyFont="1" applyFill="1" applyBorder="1" applyAlignment="1">
      <alignment vertical="center"/>
    </xf>
  </cellXfs>
  <cellStyles count="49">
    <cellStyle name="20% - Colore 1" xfId="26" builtinId="30" customBuiltin="1"/>
    <cellStyle name="20% - Colore 2" xfId="30" builtinId="34" customBuiltin="1"/>
    <cellStyle name="20% - Colore 3" xfId="34" builtinId="38" customBuiltin="1"/>
    <cellStyle name="20% - Colore 4" xfId="38" builtinId="42" customBuiltin="1"/>
    <cellStyle name="20% - Colore 5" xfId="42" builtinId="46" customBuiltin="1"/>
    <cellStyle name="20% - Colore 6" xfId="46" builtinId="50" customBuiltin="1"/>
    <cellStyle name="40% - Colore 1" xfId="27" builtinId="31" customBuiltin="1"/>
    <cellStyle name="40% - Colore 2" xfId="31" builtinId="35" customBuiltin="1"/>
    <cellStyle name="40% - Colore 3" xfId="35" builtinId="39" customBuiltin="1"/>
    <cellStyle name="40% - Colore 4" xfId="39" builtinId="43" customBuiltin="1"/>
    <cellStyle name="40% - Colore 5" xfId="43" builtinId="47" customBuiltin="1"/>
    <cellStyle name="40% - Colore 6" xfId="47" builtinId="51" customBuiltin="1"/>
    <cellStyle name="60% - Colore 1" xfId="28" builtinId="32" customBuiltin="1"/>
    <cellStyle name="60% - Colore 2" xfId="32" builtinId="36" customBuiltin="1"/>
    <cellStyle name="60% - Colore 3" xfId="36" builtinId="40" customBuiltin="1"/>
    <cellStyle name="60% - Colore 4" xfId="40" builtinId="44" customBuiltin="1"/>
    <cellStyle name="60% - Colore 5" xfId="44" builtinId="48" customBuiltin="1"/>
    <cellStyle name="60% - Colore 6" xfId="48" builtinId="52" customBuiltin="1"/>
    <cellStyle name="Calcolo" xfId="18" builtinId="22" customBuiltin="1"/>
    <cellStyle name="Cella collegata" xfId="19" builtinId="24" customBuiltin="1"/>
    <cellStyle name="Cella da controllare" xfId="20" builtinId="23" customBuiltin="1"/>
    <cellStyle name="Collegamento ipertestuale" xfId="5" builtinId="8" customBuiltin="1"/>
    <cellStyle name="Colore 1" xfId="25" builtinId="29" customBuiltin="1"/>
    <cellStyle name="Colore 2" xfId="29" builtinId="33" customBuiltin="1"/>
    <cellStyle name="Colore 3" xfId="33" builtinId="37" customBuiltin="1"/>
    <cellStyle name="Colore 4" xfId="37" builtinId="41" customBuiltin="1"/>
    <cellStyle name="Colore 5" xfId="41" builtinId="45" customBuiltin="1"/>
    <cellStyle name="Colore 6" xfId="45" builtinId="49" customBuiltin="1"/>
    <cellStyle name="Data" xfId="9" xr:uid="{00000000-0005-0000-0000-000002000000}"/>
    <cellStyle name="Input" xfId="16" builtinId="20" customBuiltin="1"/>
    <cellStyle name="Migliaia" xfId="6" builtinId="3" customBuiltin="1"/>
    <cellStyle name="Migliaia [0]" xfId="10" builtinId="6" customBuiltin="1"/>
    <cellStyle name="Neutrale" xfId="15" builtinId="28" customBuiltin="1"/>
    <cellStyle name="Normale" xfId="0" builtinId="0" customBuiltin="1"/>
    <cellStyle name="Nota" xfId="22" builtinId="10" customBuiltin="1"/>
    <cellStyle name="Output" xfId="17" builtinId="21" customBuiltin="1"/>
    <cellStyle name="Percentuale" xfId="8" builtinId="5" customBuiltin="1"/>
    <cellStyle name="Testo avviso" xfId="21" builtinId="11" customBuiltin="1"/>
    <cellStyle name="Testo descrittivo" xfId="23" builtinId="53" customBuiltin="1"/>
    <cellStyle name="Titolo" xfId="12" builtinId="15" customBuiltin="1"/>
    <cellStyle name="Titolo 1" xfId="1" builtinId="16" customBuiltin="1"/>
    <cellStyle name="Titolo 2" xfId="2" builtinId="17" customBuiltin="1"/>
    <cellStyle name="Titolo 3" xfId="3" builtinId="18" customBuiltin="1"/>
    <cellStyle name="Titolo 4" xfId="4" builtinId="19" customBuiltin="1"/>
    <cellStyle name="Totale" xfId="24" builtinId="25" customBuiltin="1"/>
    <cellStyle name="Valore non valido" xfId="14" builtinId="27" customBuiltin="1"/>
    <cellStyle name="Valore valido" xfId="13" builtinId="26" customBuiltin="1"/>
    <cellStyle name="Valuta" xfId="11" builtinId="4" customBuiltin="1"/>
    <cellStyle name="Valuta [0]" xfId="7" builtinId="7" customBuiltin="1"/>
  </cellStyles>
  <dxfs count="142">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7" formatCode="_-[$$-409]* #,##0.00_ ;_-[$$-409]* \-#,##0.00\ ;_-[$$-409]* &quot;-&quot;??_ ;_-@_ "/>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7" formatCode="_-[$$-409]* #,##0.00_ ;_-[$$-409]* \-#,##0.00\ ;_-[$$-409]* &quot;-&quot;??_ ;_-@_ "/>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dxf>
    <dxf>
      <border>
        <bottom style="thin">
          <color rgb="FF2F2F2F"/>
        </bottom>
      </border>
    </dxf>
    <dxf>
      <font>
        <strike val="0"/>
        <outline val="0"/>
        <shadow val="0"/>
        <u val="none"/>
        <vertAlign val="baseline"/>
        <sz val="11"/>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b val="0"/>
        <i val="0"/>
        <strike val="0"/>
        <condense val="0"/>
        <extend val="0"/>
        <outline val="0"/>
        <shadow val="0"/>
        <u val="none"/>
        <vertAlign val="baseline"/>
        <sz val="11"/>
        <color theme="1" tint="-0.249977111117893"/>
        <name val="Gill Sans MT"/>
        <family val="2"/>
        <scheme val="none"/>
      </font>
      <alignment horizontal="center" vertical="center" textRotation="0" wrapText="1" indent="0" justifyLastLine="0" shrinkToFit="0" readingOrder="0"/>
      <border diagonalUp="0" diagonalDown="0" outline="0">
        <left style="thin">
          <color theme="1" tint="0.79998168889431442"/>
        </left>
        <right style="thin">
          <color theme="1" tint="0.79998168889431442"/>
        </right>
        <top style="thin">
          <color theme="7" tint="0.39994506668294322"/>
        </top>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b val="0"/>
        <i val="0"/>
        <strike val="0"/>
        <condense val="0"/>
        <extend val="0"/>
        <outline val="0"/>
        <shadow val="0"/>
        <u val="none"/>
        <vertAlign val="baseline"/>
        <sz val="11"/>
        <color theme="1" tint="-0.249977111117893"/>
        <name val="Gill Sans MT"/>
        <family val="2"/>
        <scheme val="none"/>
      </font>
      <alignment horizontal="center" vertical="center" textRotation="0" wrapText="1" indent="0" justifyLastLine="0" shrinkToFit="0" readingOrder="0"/>
      <border diagonalUp="0" diagonalDown="0" outline="0">
        <left style="thin">
          <color theme="1" tint="0.79998168889431442"/>
        </left>
        <right style="thin">
          <color theme="1" tint="0.79998168889431442"/>
        </right>
        <top style="thin">
          <color theme="7" tint="0.39994506668294322"/>
        </top>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b val="0"/>
        <i val="0"/>
        <strike val="0"/>
        <condense val="0"/>
        <extend val="0"/>
        <outline val="0"/>
        <shadow val="0"/>
        <u val="none"/>
        <vertAlign val="baseline"/>
        <sz val="11"/>
        <color theme="1" tint="-0.249977111117893"/>
        <name val="Gill Sans MT"/>
        <family val="2"/>
        <scheme val="none"/>
      </font>
      <alignment horizontal="center" vertical="center" textRotation="0" wrapText="1" indent="0" justifyLastLine="0" shrinkToFit="0" readingOrder="0"/>
      <border diagonalUp="0" diagonalDown="0" outline="0">
        <left style="thin">
          <color theme="1" tint="0.79998168889431442"/>
        </left>
        <right style="thin">
          <color theme="1" tint="0.79998168889431442"/>
        </right>
        <top style="thin">
          <color theme="7" tint="0.39994506668294322"/>
        </top>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b val="0"/>
        <i val="0"/>
        <strike val="0"/>
        <condense val="0"/>
        <extend val="0"/>
        <outline val="0"/>
        <shadow val="0"/>
        <u val="none"/>
        <vertAlign val="baseline"/>
        <sz val="11"/>
        <color theme="1" tint="-0.249977111117893"/>
        <name val="Gill Sans MT"/>
        <family val="2"/>
        <scheme val="none"/>
      </font>
      <alignment horizontal="center" vertical="center" textRotation="0" wrapText="1" indent="0" justifyLastLine="0" shrinkToFit="0" readingOrder="0"/>
      <border diagonalUp="0" diagonalDown="0" outline="0">
        <left style="thin">
          <color theme="1" tint="0.79998168889431442"/>
        </left>
        <right style="thin">
          <color theme="1" tint="0.79998168889431442"/>
        </right>
        <top style="thin">
          <color theme="7" tint="0.39994506668294322"/>
        </top>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b val="0"/>
        <i val="0"/>
        <strike val="0"/>
        <condense val="0"/>
        <extend val="0"/>
        <outline val="0"/>
        <shadow val="0"/>
        <u val="none"/>
        <vertAlign val="baseline"/>
        <sz val="11"/>
        <color theme="1" tint="-0.249977111117893"/>
        <name val="Gill Sans MT"/>
        <family val="2"/>
        <scheme val="none"/>
      </font>
      <alignment horizontal="center" vertical="center" textRotation="0" wrapText="1" indent="0" justifyLastLine="0" shrinkToFit="0" readingOrder="0"/>
      <border diagonalUp="0" diagonalDown="0" outline="0">
        <left style="thin">
          <color theme="1" tint="0.79998168889431442"/>
        </left>
        <right style="thin">
          <color theme="1" tint="0.79998168889431442"/>
        </right>
        <top style="thin">
          <color theme="7" tint="0.39994506668294322"/>
        </top>
        <bottom/>
      </border>
    </dxf>
    <dxf>
      <font>
        <strike val="0"/>
        <outline val="0"/>
        <shadow val="0"/>
        <u val="none"/>
        <vertAlign val="baseline"/>
        <sz val="11"/>
        <color theme="1" tint="-0.249977111117893"/>
        <name val="Gill Sans MT"/>
        <scheme val="none"/>
      </font>
      <numFmt numFmtId="167" formatCode="_-[$$-409]* #,##0.00_ ;_-[$$-409]* \-#,##0.00\ ;_-[$$-409]* &quot;-&quot;??_ ;_-@_ "/>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b val="0"/>
        <i val="0"/>
        <strike val="0"/>
        <condense val="0"/>
        <extend val="0"/>
        <outline val="0"/>
        <shadow val="0"/>
        <u val="none"/>
        <vertAlign val="baseline"/>
        <sz val="11"/>
        <color theme="1" tint="-0.249977111117893"/>
        <name val="Gill Sans MT"/>
        <family val="2"/>
        <scheme val="none"/>
      </font>
      <alignment horizontal="center" vertical="center" textRotation="0" wrapText="1" indent="0" justifyLastLine="0" shrinkToFit="0" readingOrder="0"/>
      <border diagonalUp="0" diagonalDown="0" outline="0">
        <left style="thin">
          <color theme="1" tint="0.79998168889431442"/>
        </left>
        <right style="thin">
          <color theme="1" tint="0.79998168889431442"/>
        </right>
        <top style="thin">
          <color theme="7" tint="0.39994506668294322"/>
        </top>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b val="0"/>
        <i val="0"/>
        <strike val="0"/>
        <condense val="0"/>
        <extend val="0"/>
        <outline val="0"/>
        <shadow val="0"/>
        <u val="none"/>
        <vertAlign val="baseline"/>
        <sz val="11"/>
        <color theme="1" tint="-0.249977111117893"/>
        <name val="Gill Sans MT"/>
        <family val="2"/>
        <scheme val="none"/>
      </font>
      <alignment horizontal="center" vertical="center" textRotation="0" wrapText="1" indent="0" justifyLastLine="0" shrinkToFit="0" readingOrder="0"/>
      <border diagonalUp="0" diagonalDown="0" outline="0">
        <left style="thin">
          <color theme="1" tint="0.79998168889431442"/>
        </left>
        <right style="thin">
          <color theme="1" tint="0.79998168889431442"/>
        </right>
        <top style="thin">
          <color theme="7" tint="0.39994506668294322"/>
        </top>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b val="0"/>
        <i val="0"/>
        <strike val="0"/>
        <condense val="0"/>
        <extend val="0"/>
        <outline val="0"/>
        <shadow val="0"/>
        <u val="none"/>
        <vertAlign val="baseline"/>
        <sz val="11"/>
        <color theme="1" tint="-0.249977111117893"/>
        <name val="Gill Sans MT"/>
        <family val="2"/>
        <scheme val="none"/>
      </font>
      <alignment horizontal="center" vertical="center" textRotation="0" wrapText="1" indent="0" justifyLastLine="0" shrinkToFit="0" readingOrder="0"/>
      <border diagonalUp="0" diagonalDown="0" outline="0">
        <left style="thin">
          <color theme="1" tint="0.79998168889431442"/>
        </left>
        <right style="thin">
          <color theme="1" tint="0.79998168889431442"/>
        </right>
        <top style="thin">
          <color theme="7" tint="0.39994506668294322"/>
        </top>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b val="0"/>
        <i val="0"/>
        <strike val="0"/>
        <condense val="0"/>
        <extend val="0"/>
        <outline val="0"/>
        <shadow val="0"/>
        <u val="none"/>
        <vertAlign val="baseline"/>
        <sz val="11"/>
        <color theme="1" tint="-0.249977111117893"/>
        <name val="Gill Sans MT"/>
        <family val="2"/>
        <scheme val="none"/>
      </font>
      <alignment horizontal="center" vertical="center" textRotation="0" wrapText="1" indent="0" justifyLastLine="0" shrinkToFit="0" readingOrder="0"/>
      <border diagonalUp="0" diagonalDown="0" outline="0">
        <left style="thin">
          <color theme="1" tint="0.79998168889431442"/>
        </left>
        <right style="thin">
          <color theme="1" tint="0.79998168889431442"/>
        </right>
        <top style="thin">
          <color theme="7" tint="0.39994506668294322"/>
        </top>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border>
        <top style="thin">
          <color theme="7" tint="0.39994506668294322"/>
        </top>
      </border>
    </dxf>
    <dxf>
      <border diagonalUp="0" diagonalDown="0">
        <left style="thin">
          <color theme="7" tint="0.39994506668294322"/>
        </left>
        <right style="thin">
          <color theme="7" tint="0.39994506668294322"/>
        </right>
        <top style="thin">
          <color theme="7" tint="0.39994506668294322"/>
        </top>
        <bottom style="thin">
          <color theme="7" tint="0.39994506668294322"/>
        </bottom>
      </border>
    </dxf>
    <dxf>
      <font>
        <strike val="0"/>
        <outline val="0"/>
        <shadow val="0"/>
        <u val="none"/>
        <vertAlign val="baseline"/>
        <sz val="11"/>
        <color theme="1" tint="-0.249977111117893"/>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0"/>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numFmt numFmtId="164" formatCode="&quot;€&quot;\ #,##0.00;\-&quot;€&quot;\ #,##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7" formatCode="_-[$$-409]* #,##0.00_ ;_-[$$-409]* \-#,##0.00\ ;_-[$$-409]* &quot;-&quot;??_ ;_-@_ "/>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theme="1" tint="-0.24994659260841701"/>
        <name val="Gill Sans MT"/>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34998626667073579"/>
        </top>
      </border>
    </dxf>
    <dxf>
      <font>
        <strike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34998626667073579"/>
        </left>
        <right style="thin">
          <color theme="0" tint="-0.34998626667073579"/>
        </right>
        <top/>
        <bottom/>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tint="-0.24994659260841701"/>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b val="0"/>
        <i val="0"/>
        <strike val="0"/>
        <condense val="0"/>
        <extend val="0"/>
        <outline val="0"/>
        <shadow val="0"/>
        <u val="none"/>
        <vertAlign val="baseline"/>
        <sz val="12"/>
        <color theme="1" tint="-0.24994659260841701"/>
        <name val="Gill Sans MT"/>
        <family val="2"/>
        <scheme val="minor"/>
      </font>
      <numFmt numFmtId="14" formatCode="0.00%"/>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border outline="0">
        <left style="thin">
          <color theme="0" tint="-0.14996795556505021"/>
        </left>
      </border>
    </dxf>
    <dxf>
      <font>
        <b val="0"/>
        <i val="0"/>
        <strike val="0"/>
        <condense val="0"/>
        <extend val="0"/>
        <outline val="0"/>
        <shadow val="0"/>
        <u val="none"/>
        <vertAlign val="baseline"/>
        <sz val="12"/>
        <color theme="1" tint="-0.24994659260841701"/>
        <name val="Gill Sans MT"/>
        <family val="2"/>
        <scheme val="minor"/>
      </font>
      <numFmt numFmtId="167" formatCode="_-[$$-409]* #,##0.00_ ;_-[$$-409]* \-#,##0.00\ ;_-[$$-409]* &quot;-&quot;??_ ;_-@_ "/>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numFmt numFmtId="167" formatCode="_-[$$-409]* #,##0.00_ ;_-[$$-409]* \-#,##0.00\ ;_-[$$-409]* &quot;-&quot;??_ ;_-@_ "/>
      <border outline="0">
        <left style="thin">
          <color theme="0" tint="-0.14996795556505021"/>
        </left>
      </border>
    </dxf>
    <dxf>
      <font>
        <b val="0"/>
        <i val="0"/>
        <strike val="0"/>
        <condense val="0"/>
        <extend val="0"/>
        <outline val="0"/>
        <shadow val="0"/>
        <u val="none"/>
        <vertAlign val="baseline"/>
        <sz val="12"/>
        <color theme="1" tint="-0.24994659260841701"/>
        <name val="Gill Sans MT"/>
        <family val="2"/>
        <scheme val="minor"/>
      </font>
      <numFmt numFmtId="167" formatCode="_-[$$-409]* #,##0.00_ ;_-[$$-409]* \-#,##0.00\ ;_-[$$-409]* &quot;-&quot;??_ ;_-@_ "/>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numFmt numFmtId="167" formatCode="_-[$$-409]* #,##0.00_ ;_-[$$-409]* \-#,##0.00\ ;_-[$$-409]* &quot;-&quot;??_ ;_-@_ "/>
      <border outline="0">
        <left style="thin">
          <color theme="0" tint="-0.14996795556505021"/>
        </left>
        <right style="thin">
          <color theme="0" tint="-0.14996795556505021"/>
        </right>
      </border>
    </dxf>
    <dxf>
      <font>
        <b val="0"/>
        <i val="0"/>
        <strike val="0"/>
        <condense val="0"/>
        <extend val="0"/>
        <outline val="0"/>
        <shadow val="0"/>
        <u val="none"/>
        <vertAlign val="baseline"/>
        <sz val="12"/>
        <color theme="1" tint="-0.24994659260841701"/>
        <name val="Gill Sans MT"/>
        <family val="2"/>
        <scheme val="minor"/>
      </font>
      <numFmt numFmtId="167" formatCode="_-[$$-409]* #,##0.00_ ;_-[$$-409]* \-#,##0.00\ ;_-[$$-409]* &quot;-&quot;??_ ;_-@_ "/>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numFmt numFmtId="167" formatCode="_-[$$-409]* #,##0.00_ ;_-[$$-409]* \-#,##0.00\ ;_-[$$-409]* &quot;-&quot;??_ ;_-@_ "/>
      <border outline="0">
        <right style="thin">
          <color theme="0" tint="-0.14996795556505021"/>
        </right>
      </border>
    </dxf>
    <dxf>
      <font>
        <b val="0"/>
        <i val="0"/>
        <strike val="0"/>
        <condense val="0"/>
        <extend val="0"/>
        <outline val="0"/>
        <shadow val="0"/>
        <u val="none"/>
        <vertAlign val="baseline"/>
        <sz val="12"/>
        <color theme="1" tint="-0.24994659260841701"/>
        <name val="Gill Sans MT"/>
        <family val="2"/>
        <scheme val="minor"/>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border outline="0">
        <right style="thin">
          <color theme="0" tint="-0.14996795556505021"/>
        </right>
      </border>
    </dxf>
    <dxf>
      <font>
        <b val="0"/>
        <i val="0"/>
        <strike val="0"/>
        <condense val="0"/>
        <extend val="0"/>
        <outline val="0"/>
        <shadow val="0"/>
        <u val="none"/>
        <vertAlign val="baseline"/>
        <sz val="12"/>
        <color theme="1" tint="-0.24994659260841701"/>
        <name val="Gill Sans MT"/>
        <family val="2"/>
        <scheme val="minor"/>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border>
        <top style="thin">
          <color theme="0" tint="-0.14996795556505021"/>
        </top>
      </border>
    </dxf>
    <dxf>
      <font>
        <b val="0"/>
        <i val="0"/>
        <strike val="0"/>
        <outline val="0"/>
        <shadow val="0"/>
        <u val="none"/>
        <vertAlign val="baseline"/>
        <sz val="12"/>
        <color theme="1" tint="-0.24994659260841701"/>
        <name val="Gill Sans MT"/>
        <family val="2"/>
        <scheme val="minor"/>
      </font>
      <fill>
        <patternFill patternType="none">
          <fgColor indexed="64"/>
          <bgColor auto="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fill>
        <patternFill patternType="none">
          <fgColor indexed="64"/>
          <bgColor auto="1"/>
        </patternFill>
      </fill>
    </dxf>
    <dxf>
      <border>
        <bottom style="thin">
          <color theme="0"/>
        </bottom>
      </border>
    </dxf>
    <dxf>
      <font>
        <b val="0"/>
        <i val="0"/>
        <strike val="0"/>
        <outline val="0"/>
        <shadow val="0"/>
        <u val="none"/>
        <vertAlign val="baseline"/>
        <sz val="12"/>
        <color theme="1" tint="-0.24994659260841701"/>
        <name val="Gill Sans MT"/>
        <family val="2"/>
        <scheme val="minor"/>
      </font>
      <fill>
        <patternFill patternType="none">
          <fgColor indexed="64"/>
          <bgColor auto="1"/>
        </patternFill>
      </fill>
      <border diagonalUp="0" diagonalDown="0">
        <left style="thin">
          <color theme="0"/>
        </left>
        <right style="thin">
          <color theme="0"/>
        </right>
        <top/>
        <bottom/>
        <vertical style="thin">
          <color theme="0"/>
        </vertical>
        <horizontal style="thin">
          <color theme="0"/>
        </horizontal>
      </border>
    </dxf>
    <dxf>
      <font>
        <b/>
        <color theme="1"/>
      </font>
      <border>
        <bottom style="thin">
          <color theme="7" tint="-0.499984740745262"/>
        </bottom>
        <vertical/>
        <horizontal/>
      </border>
    </dxf>
    <dxf>
      <font>
        <color theme="1"/>
      </font>
      <border>
        <left style="thin">
          <color theme="7" tint="-0.499984740745262"/>
        </left>
        <right style="thin">
          <color theme="7" tint="-0.499984740745262"/>
        </right>
        <top style="thin">
          <color theme="7" tint="-0.499984740745262"/>
        </top>
        <bottom style="thin">
          <color theme="7" tint="-0.499984740745262"/>
        </bottom>
        <vertical/>
        <horizontal/>
      </border>
    </dxf>
    <dxf>
      <font>
        <b/>
        <color theme="1"/>
      </font>
      <border>
        <bottom style="thin">
          <color theme="5" tint="-0.499984740745262"/>
        </bottom>
        <vertical/>
        <horizontal/>
      </border>
    </dxf>
    <dxf>
      <font>
        <sz val="11"/>
        <color theme="1"/>
      </font>
      <border>
        <left style="thin">
          <color theme="5" tint="-0.499984740745262"/>
        </left>
        <right style="thin">
          <color theme="5" tint="-0.499984740745262"/>
        </right>
        <top style="thin">
          <color theme="5" tint="-0.499984740745262"/>
        </top>
        <bottom style="thin">
          <color theme="5" tint="-0.499984740745262"/>
        </bottom>
        <vertical/>
        <horizontal/>
      </border>
    </dxf>
    <dxf>
      <font>
        <b/>
        <color theme="1"/>
      </font>
      <border>
        <bottom style="thin">
          <color theme="6" tint="-0.499984740745262"/>
        </bottom>
        <vertical/>
        <horizontal/>
      </border>
    </dxf>
    <dxf>
      <font>
        <color theme="1"/>
      </font>
      <border>
        <left style="thin">
          <color theme="6" tint="-0.499984740745262"/>
        </left>
        <right style="thin">
          <color theme="6" tint="-0.499984740745262"/>
        </right>
        <top style="thin">
          <color theme="6" tint="-0.499984740745262"/>
        </top>
        <bottom style="thin">
          <color theme="6" tint="-0.499984740745262"/>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border>
        <left style="thin">
          <color theme="5"/>
        </left>
      </border>
    </dxf>
    <dxf>
      <fill>
        <patternFill patternType="none">
          <bgColor auto="1"/>
        </patternFill>
      </fill>
      <border>
        <left style="thin">
          <color theme="5"/>
        </left>
      </border>
    </dxf>
    <dxf>
      <border>
        <top style="thin">
          <color theme="5"/>
        </top>
      </border>
    </dxf>
    <dxf>
      <fill>
        <patternFill>
          <bgColor theme="5" tint="0.79998168889431442"/>
        </patternFill>
      </fill>
      <border>
        <top style="thin">
          <color theme="5"/>
        </top>
      </border>
    </dxf>
    <dxf>
      <font>
        <b/>
        <color theme="1"/>
      </font>
    </dxf>
    <dxf>
      <font>
        <b/>
        <color theme="1"/>
      </font>
    </dxf>
    <dxf>
      <font>
        <b/>
        <color theme="1"/>
      </font>
      <border>
        <top style="double">
          <color theme="5"/>
        </top>
      </border>
    </dxf>
    <dxf>
      <font>
        <b/>
        <color theme="0"/>
      </font>
      <fill>
        <patternFill patternType="solid">
          <fgColor theme="5"/>
          <bgColor theme="5" tint="-0.499984740745262"/>
        </patternFill>
      </fill>
    </dxf>
    <dxf>
      <font>
        <color theme="1"/>
      </font>
      <border>
        <left style="thin">
          <color theme="5"/>
        </left>
        <right style="thin">
          <color theme="5"/>
        </right>
        <top style="thin">
          <color theme="5"/>
        </top>
        <bottom style="thin">
          <color theme="5"/>
        </bottom>
      </border>
    </dxf>
    <dxf>
      <border>
        <left style="thin">
          <color theme="9"/>
        </left>
      </border>
    </dxf>
    <dxf>
      <border>
        <left style="thin">
          <color theme="9"/>
        </left>
      </border>
    </dxf>
    <dxf>
      <fill>
        <patternFill>
          <bgColor rgb="FFF2F2F2"/>
        </patternFill>
      </fill>
      <border>
        <top style="thin">
          <color theme="9"/>
        </top>
      </border>
    </dxf>
    <dxf>
      <border>
        <top style="thin">
          <color theme="9"/>
        </top>
      </border>
    </dxf>
    <dxf>
      <font>
        <b/>
        <color theme="1"/>
      </font>
    </dxf>
    <dxf>
      <font>
        <b/>
        <color theme="1"/>
      </font>
    </dxf>
    <dxf>
      <font>
        <b/>
        <i val="0"/>
        <color rgb="FF3F3F3F"/>
      </font>
      <fill>
        <patternFill>
          <bgColor rgb="FFD9D9D9"/>
        </patternFill>
      </fill>
      <border>
        <top style="double">
          <color theme="9"/>
        </top>
      </border>
    </dxf>
    <dxf>
      <font>
        <b/>
        <i val="0"/>
        <color rgb="FFF2F2F2"/>
      </font>
      <fill>
        <patternFill patternType="solid">
          <fgColor theme="9"/>
          <bgColor rgb="FF002060"/>
        </patternFill>
      </fill>
    </dxf>
    <dxf>
      <font>
        <color theme="1"/>
      </font>
      <border>
        <left style="thin">
          <color theme="9"/>
        </left>
        <right style="thin">
          <color theme="9"/>
        </right>
        <top style="thin">
          <color theme="9"/>
        </top>
        <bottom style="thin">
          <color theme="9"/>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tint="-0.499984740745262"/>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8" defaultTableStyle="TableStyleMedium2" defaultPivotStyle="PivotStyleLight16">
    <tableStyle name="Beneficenza e Sponsorizzazioni" pivot="0" count="7" xr9:uid="{00000000-0011-0000-FFFF-FFFF00000000}">
      <tableStyleElement type="wholeTable" dxfId="141"/>
      <tableStyleElement type="headerRow" dxfId="140"/>
      <tableStyleElement type="totalRow" dxfId="139"/>
      <tableStyleElement type="firstColumn" dxfId="138"/>
      <tableStyleElement type="lastColumn" dxfId="137"/>
      <tableStyleElement type="firstRowStripe" dxfId="136"/>
      <tableStyleElement type="firstColumnStripe" dxfId="135"/>
    </tableStyle>
    <tableStyle name="Dettaglio Spese" pivot="0" count="7" xr9:uid="{00000000-0011-0000-FFFF-FFFF01000000}">
      <tableStyleElement type="wholeTable" dxfId="134"/>
      <tableStyleElement type="headerRow" dxfId="133"/>
      <tableStyleElement type="totalRow" dxfId="132"/>
      <tableStyleElement type="firstColumn" dxfId="131"/>
      <tableStyleElement type="lastColumn" dxfId="130"/>
      <tableStyleElement type="firstRowStripe" dxfId="129"/>
      <tableStyleElement type="firstColumnStripe" dxfId="128"/>
    </tableStyle>
    <tableStyle name="Riepilogo Budget YTD" pivot="0" count="9" xr9:uid="{00000000-0011-0000-FFFF-FFFF07000000}">
      <tableStyleElement type="wholeTable" dxfId="127"/>
      <tableStyleElement type="headerRow" dxfId="126"/>
      <tableStyleElement type="totalRow" dxfId="125"/>
      <tableStyleElement type="firstColumn" dxfId="124"/>
      <tableStyleElement type="lastColumn" dxfId="123"/>
      <tableStyleElement type="firstRowStripe" dxfId="122"/>
      <tableStyleElement type="secondRowStripe" dxfId="121"/>
      <tableStyleElement type="firstColumnStripe" dxfId="120"/>
      <tableStyleElement type="secondColumnStripe" dxfId="119"/>
    </tableStyle>
    <tableStyle name="Riepilogo Spese Mensili" pivot="0" count="9" xr9:uid="{00000000-0011-0000-FFFF-FFFF02000000}">
      <tableStyleElement type="wholeTable" dxfId="118"/>
      <tableStyleElement type="headerRow" dxfId="117"/>
      <tableStyleElement type="totalRow" dxfId="116"/>
      <tableStyleElement type="firstColumn" dxfId="115"/>
      <tableStyleElement type="lastColumn" dxfId="114"/>
      <tableStyleElement type="firstRowStripe" dxfId="113"/>
      <tableStyleElement type="secondRowStripe" dxfId="112"/>
      <tableStyleElement type="firstColumnStripe" dxfId="111"/>
      <tableStyleElement type="secondColumnStripe" dxfId="110"/>
    </tableStyle>
    <tableStyle name="Slicer Charitables &amp; Sponsorships" pivot="0" table="0" count="10" xr9:uid="{00000000-0011-0000-FFFF-FFFF03000000}">
      <tableStyleElement type="wholeTable" dxfId="109"/>
      <tableStyleElement type="headerRow" dxfId="108"/>
    </tableStyle>
    <tableStyle name="Slicer Itemized Expenses" pivot="0" table="0" count="10" xr9:uid="{00000000-0011-0000-FFFF-FFFF04000000}">
      <tableStyleElement type="wholeTable" dxfId="107"/>
      <tableStyleElement type="headerRow" dxfId="106"/>
    </tableStyle>
    <tableStyle name="Slicer Monthly Expenses Summary" pivot="0" table="0" count="10" xr9:uid="{00000000-0011-0000-FFFF-FFFF05000000}">
      <tableStyleElement type="wholeTable" dxfId="105"/>
      <tableStyleElement type="headerRow" dxfId="104"/>
    </tableStyle>
    <tableStyle name="SlicerStyleDark4 2" pivot="0" table="0" count="10" xr9:uid="{00000000-0011-0000-FFFF-FFFF06000000}">
      <tableStyleElement type="wholeTable" dxfId="103"/>
      <tableStyleElement type="headerRow" dxfId="102"/>
    </tableStyle>
  </tableStyles>
  <colors>
    <mruColors>
      <color rgb="FFF2F2F2"/>
      <color rgb="FF002060"/>
      <color rgb="FF3F3F3F"/>
      <color rgb="FFD9D9D9"/>
      <color rgb="FF2F2F2F"/>
      <color rgb="FFDE684D"/>
      <color rgb="FFDB684D"/>
      <color rgb="FFD6684D"/>
    </mruColors>
  </colors>
  <extLst>
    <ext xmlns:x14="http://schemas.microsoft.com/office/spreadsheetml/2009/9/main" uri="{46F421CA-312F-682f-3DD2-61675219B42D}">
      <x14:dxfs count="3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tint="-0.499984740745262"/>
            </patternFill>
          </fill>
          <border>
            <left style="thin">
              <color theme="7" tint="-0.499984740745262"/>
            </left>
            <right style="thin">
              <color theme="7" tint="-0.499984740745262"/>
            </right>
            <top style="thin">
              <color theme="7" tint="-0.499984740745262"/>
            </top>
            <bottom style="thin">
              <color theme="7"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tint="-0.499984740745262"/>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tint="-0.499984740745262"/>
            </patternFill>
          </fill>
          <border>
            <left style="thin">
              <color theme="6" tint="-0.499984740745262"/>
            </left>
            <right style="thin">
              <color theme="6" tint="-0.499984740745262"/>
            </right>
            <top style="thin">
              <color theme="6" tint="-0.499984740745262"/>
            </top>
            <bottom style="thin">
              <color theme="6"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499984740745262"/>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Charitables &amp; Sponsorships">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 Itemized Expenses">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 Monthly Expenses Summary">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MONTHLY EXPENSES SUMMARY'!A1"/></Relationships>
</file>

<file path=xl/drawings/_rels/drawing2.xml.rels><?xml version="1.0" encoding="UTF-8" standalone="yes"?>
<Relationships xmlns="http://schemas.openxmlformats.org/package/2006/relationships"><Relationship Id="rId3" Type="http://schemas.openxmlformats.org/officeDocument/2006/relationships/hyperlink" Target="#'DETAILS OF CHARGES'!A1"/><Relationship Id="rId2" Type="http://schemas.openxmlformats.org/officeDocument/2006/relationships/hyperlink" Target="#'BUDGET SUMMARY YTD'!A1"/><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2" Type="http://schemas.openxmlformats.org/officeDocument/2006/relationships/hyperlink" Target="#'CHARITY &amp; SPONSORSHIP'!A1"/><Relationship Id="rId1" Type="http://schemas.openxmlformats.org/officeDocument/2006/relationships/hyperlink" Target="#'MONTHLY EXPENSES SUMMARY'!A1"/></Relationships>
</file>

<file path=xl/drawings/_rels/drawing4.xml.rels><?xml version="1.0" encoding="UTF-8" standalone="yes"?>
<Relationships xmlns="http://schemas.openxmlformats.org/package/2006/relationships"><Relationship Id="rId1" Type="http://schemas.openxmlformats.org/officeDocument/2006/relationships/hyperlink" Target="#'DETAILS OF CHARGES'!A1"/></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167640</xdr:rowOff>
    </xdr:from>
    <xdr:to>
      <xdr:col>2</xdr:col>
      <xdr:colOff>1162800</xdr:colOff>
      <xdr:row>0</xdr:row>
      <xdr:rowOff>441960</xdr:rowOff>
    </xdr:to>
    <xdr:sp macro="" textlink="">
      <xdr:nvSpPr>
        <xdr:cNvPr id="4" name="Freccia a destra 1" descr="Pulsante di spostamento destro">
          <a:hlinkClick xmlns:r="http://schemas.openxmlformats.org/officeDocument/2006/relationships" r:id="rId1" tooltip="Select to go to the MONTHLY EXPENSE SUMMARY worksheet"/>
          <a:extLst>
            <a:ext uri="{FF2B5EF4-FFF2-40B4-BE49-F238E27FC236}">
              <a16:creationId xmlns:a16="http://schemas.microsoft.com/office/drawing/2014/main" id="{A2F25B9E-1F9C-4FA0-9FF6-E8F206FC0CA1}"/>
            </a:ext>
          </a:extLst>
        </xdr:cNvPr>
        <xdr:cNvSpPr/>
      </xdr:nvSpPr>
      <xdr:spPr>
        <a:xfrm>
          <a:off x="1495425" y="167640"/>
          <a:ext cx="1162800" cy="274320"/>
        </a:xfrm>
        <a:prstGeom prst="rightArrow">
          <a:avLst>
            <a:gd name="adj1" fmla="val 100000"/>
            <a:gd name="adj2" fmla="val 59091"/>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it" sz="1100">
              <a:solidFill>
                <a:schemeClr val="bg1"/>
              </a:solidFill>
              <a:latin typeface="Gill Sans MT" panose="020B0502020104020203" pitchFamily="34" charset="0"/>
            </a:rPr>
            <a:t>NEXT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200024</xdr:colOff>
      <xdr:row>2</xdr:row>
      <xdr:rowOff>28576</xdr:rowOff>
    </xdr:from>
    <xdr:to>
      <xdr:col>16</xdr:col>
      <xdr:colOff>628650</xdr:colOff>
      <xdr:row>3</xdr:row>
      <xdr:rowOff>441325</xdr:rowOff>
    </xdr:to>
    <mc:AlternateContent xmlns:mc="http://schemas.openxmlformats.org/markup-compatibility/2006" xmlns:sle15="http://schemas.microsoft.com/office/drawing/2012/slicer">
      <mc:Choice Requires="sle15">
        <xdr:graphicFrame macro="">
          <xdr:nvGraphicFramePr>
            <xdr:cNvPr id="3" name="Titolo conto" descr="Filtrare il riepilogo spese mensili per campo Titolo conto">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Titolo conto"/>
            </a:graphicData>
          </a:graphic>
        </xdr:graphicFrame>
      </mc:Choice>
      <mc:Fallback xmlns="">
        <xdr:sp macro="" textlink="">
          <xdr:nvSpPr>
            <xdr:cNvPr id="0" name=""/>
            <xdr:cNvSpPr>
              <a:spLocks noTextEdit="1"/>
            </xdr:cNvSpPr>
          </xdr:nvSpPr>
          <xdr:spPr>
            <a:xfrm>
              <a:off x="200024" y="2241256"/>
              <a:ext cx="16113781" cy="884090"/>
            </a:xfrm>
            <a:prstGeom prst="rect">
              <a:avLst/>
            </a:prstGeom>
            <a:solidFill>
              <a:prstClr val="white"/>
            </a:solidFill>
            <a:ln w="1">
              <a:solidFill>
                <a:prstClr val="green"/>
              </a:solidFill>
            </a:ln>
          </xdr:spPr>
          <xdr:txBody>
            <a:bodyPr vertOverflow="clip" horzOverflow="clip"/>
            <a:lstStyle/>
            <a:p>
              <a:r>
                <a:rPr lang="it-IT" sz="1100"/>
                <a:t>Questa forma rappresenta un filtro dei dati di tabella. I filtri dei dati di tabella non sono supportati in questa versione di Excel
Se la forma è stata modificata in una versione precedente di Excel o se la cartella di lavoro è stata salvata in Excel 2007 o versione precedente, non è possibile usare il filtro dei dati.</a:t>
              </a:r>
            </a:p>
          </xdr:txBody>
        </xdr:sp>
      </mc:Fallback>
    </mc:AlternateContent>
    <xdr:clientData/>
  </xdr:twoCellAnchor>
  <xdr:twoCellAnchor editAs="oneCell">
    <xdr:from>
      <xdr:col>8</xdr:col>
      <xdr:colOff>434459</xdr:colOff>
      <xdr:row>1</xdr:row>
      <xdr:rowOff>12700</xdr:rowOff>
    </xdr:from>
    <xdr:to>
      <xdr:col>17</xdr:col>
      <xdr:colOff>15960</xdr:colOff>
      <xdr:row>1</xdr:row>
      <xdr:rowOff>1536700</xdr:rowOff>
    </xdr:to>
    <xdr:pic>
      <xdr:nvPicPr>
        <xdr:cNvPr id="8" name="Immagine 7" descr="dito che punta a un foglio di carta con un grafico a barre e un grafico a linee">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8130659" y="596900"/>
          <a:ext cx="8166701" cy="1524000"/>
        </a:xfrm>
        <a:prstGeom prst="rect">
          <a:avLst/>
        </a:prstGeom>
      </xdr:spPr>
    </xdr:pic>
    <xdr:clientData/>
  </xdr:twoCellAnchor>
  <xdr:twoCellAnchor editAs="oneCell">
    <xdr:from>
      <xdr:col>1</xdr:col>
      <xdr:colOff>0</xdr:colOff>
      <xdr:row>0</xdr:row>
      <xdr:rowOff>167640</xdr:rowOff>
    </xdr:from>
    <xdr:to>
      <xdr:col>1</xdr:col>
      <xdr:colOff>1162800</xdr:colOff>
      <xdr:row>0</xdr:row>
      <xdr:rowOff>441960</xdr:rowOff>
    </xdr:to>
    <xdr:sp macro="" textlink="">
      <xdr:nvSpPr>
        <xdr:cNvPr id="6" name="Freccia a sinistra 4" descr="Pulsante di spostamento sinistro">
          <a:hlinkClick xmlns:r="http://schemas.openxmlformats.org/officeDocument/2006/relationships" r:id="rId2" tooltip="Select to switch to the YTD BUDGET SUMMARY worksheet"/>
          <a:extLst>
            <a:ext uri="{FF2B5EF4-FFF2-40B4-BE49-F238E27FC236}">
              <a16:creationId xmlns:a16="http://schemas.microsoft.com/office/drawing/2014/main" id="{E95A5DF3-CD0F-493D-A7FC-4C7CD2BE6987}"/>
            </a:ext>
          </a:extLst>
        </xdr:cNvPr>
        <xdr:cNvSpPr/>
      </xdr:nvSpPr>
      <xdr:spPr>
        <a:xfrm>
          <a:off x="200025" y="167640"/>
          <a:ext cx="1162800" cy="274320"/>
        </a:xfrm>
        <a:prstGeom prst="leftArrow">
          <a:avLst>
            <a:gd name="adj1" fmla="val 100000"/>
            <a:gd name="adj2" fmla="val 50000"/>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it" sz="1100">
              <a:solidFill>
                <a:schemeClr val="bg1"/>
              </a:solidFill>
              <a:latin typeface="Gill Sans MT" panose="020B0502020104020203" pitchFamily="34" charset="0"/>
            </a:rPr>
            <a:t>BACK</a:t>
          </a:r>
        </a:p>
      </xdr:txBody>
    </xdr:sp>
    <xdr:clientData fPrintsWithSheet="0"/>
  </xdr:twoCellAnchor>
  <xdr:twoCellAnchor editAs="oneCell">
    <xdr:from>
      <xdr:col>2</xdr:col>
      <xdr:colOff>19050</xdr:colOff>
      <xdr:row>0</xdr:row>
      <xdr:rowOff>167640</xdr:rowOff>
    </xdr:from>
    <xdr:to>
      <xdr:col>2</xdr:col>
      <xdr:colOff>1181850</xdr:colOff>
      <xdr:row>0</xdr:row>
      <xdr:rowOff>441960</xdr:rowOff>
    </xdr:to>
    <xdr:sp macro="" textlink="">
      <xdr:nvSpPr>
        <xdr:cNvPr id="7" name="Freccia a destra 3" descr="Pulsante di spostamento destro">
          <a:hlinkClick xmlns:r="http://schemas.openxmlformats.org/officeDocument/2006/relationships" r:id="rId3" tooltip="Select to go to the EXPENSES DETAIL worksheet"/>
          <a:extLst>
            <a:ext uri="{FF2B5EF4-FFF2-40B4-BE49-F238E27FC236}">
              <a16:creationId xmlns:a16="http://schemas.microsoft.com/office/drawing/2014/main" id="{905DABCC-166E-4E40-ABFD-B9AB1276B6E2}"/>
            </a:ext>
          </a:extLst>
        </xdr:cNvPr>
        <xdr:cNvSpPr/>
      </xdr:nvSpPr>
      <xdr:spPr>
        <a:xfrm>
          <a:off x="1514475" y="167640"/>
          <a:ext cx="1162800" cy="274320"/>
        </a:xfrm>
        <a:prstGeom prst="rightArrow">
          <a:avLst>
            <a:gd name="adj1" fmla="val 100000"/>
            <a:gd name="adj2" fmla="val 59091"/>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it" sz="1100">
              <a:solidFill>
                <a:schemeClr val="bg1"/>
              </a:solidFill>
              <a:latin typeface="Gill Sans MT" panose="020B0502020104020203" pitchFamily="34" charset="0"/>
            </a:rPr>
            <a:t>NEXT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163830</xdr:rowOff>
    </xdr:from>
    <xdr:to>
      <xdr:col>1</xdr:col>
      <xdr:colOff>1162050</xdr:colOff>
      <xdr:row>0</xdr:row>
      <xdr:rowOff>438150</xdr:rowOff>
    </xdr:to>
    <xdr:sp macro="" textlink="">
      <xdr:nvSpPr>
        <xdr:cNvPr id="6" name="Freccia a sinistra 8" descr="Pulsante di spostamento sinistro">
          <a:hlinkClick xmlns:r="http://schemas.openxmlformats.org/officeDocument/2006/relationships" r:id="rId1" tooltip="Select to go to the MONTHLY EXPENSES SUMMARY worksheet"/>
          <a:extLst>
            <a:ext uri="{FF2B5EF4-FFF2-40B4-BE49-F238E27FC236}">
              <a16:creationId xmlns:a16="http://schemas.microsoft.com/office/drawing/2014/main" id="{C73DCBEF-D9FA-437D-96E6-AA3A4598F772}"/>
            </a:ext>
          </a:extLst>
        </xdr:cNvPr>
        <xdr:cNvSpPr/>
      </xdr:nvSpPr>
      <xdr:spPr>
        <a:xfrm>
          <a:off x="200025" y="163830"/>
          <a:ext cx="1162050" cy="274320"/>
        </a:xfrm>
        <a:prstGeom prst="leftArrow">
          <a:avLst>
            <a:gd name="adj1" fmla="val 10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it" sz="1100">
              <a:solidFill>
                <a:schemeClr val="bg1"/>
              </a:solidFill>
              <a:latin typeface="Gill Sans MT" panose="020B0502020104020203" pitchFamily="34" charset="0"/>
            </a:rPr>
            <a:t>BACK</a:t>
          </a:r>
        </a:p>
      </xdr:txBody>
    </xdr:sp>
    <xdr:clientData fPrintsWithSheet="0"/>
  </xdr:twoCellAnchor>
  <xdr:twoCellAnchor editAs="oneCell">
    <xdr:from>
      <xdr:col>2</xdr:col>
      <xdr:colOff>28574</xdr:colOff>
      <xdr:row>0</xdr:row>
      <xdr:rowOff>163830</xdr:rowOff>
    </xdr:from>
    <xdr:to>
      <xdr:col>3</xdr:col>
      <xdr:colOff>749</xdr:colOff>
      <xdr:row>0</xdr:row>
      <xdr:rowOff>438150</xdr:rowOff>
    </xdr:to>
    <xdr:sp macro="" textlink="">
      <xdr:nvSpPr>
        <xdr:cNvPr id="7" name="Freccia a destra 7" descr="Pulsante di spostamento destro">
          <a:hlinkClick xmlns:r="http://schemas.openxmlformats.org/officeDocument/2006/relationships" r:id="rId2" tooltip="Select this option to go to the CHARITIES &amp; SPONSORSHIP worksheet"/>
          <a:extLst>
            <a:ext uri="{FF2B5EF4-FFF2-40B4-BE49-F238E27FC236}">
              <a16:creationId xmlns:a16="http://schemas.microsoft.com/office/drawing/2014/main" id="{97F0CB6F-94CE-461E-AB25-E2B12DF600B2}"/>
            </a:ext>
          </a:extLst>
        </xdr:cNvPr>
        <xdr:cNvSpPr/>
      </xdr:nvSpPr>
      <xdr:spPr>
        <a:xfrm>
          <a:off x="1523999" y="163830"/>
          <a:ext cx="1162800" cy="274320"/>
        </a:xfrm>
        <a:prstGeom prst="rightArrow">
          <a:avLst>
            <a:gd name="adj1" fmla="val 100000"/>
            <a:gd name="adj2" fmla="val 5909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it" sz="1100">
              <a:solidFill>
                <a:schemeClr val="bg1"/>
              </a:solidFill>
              <a:latin typeface="Gill Sans MT" panose="020B0502020104020203" pitchFamily="34" charset="0"/>
            </a:rPr>
            <a:t>NEXT</a:t>
          </a:r>
        </a:p>
      </xdr:txBody>
    </xdr:sp>
    <xdr:clientData fPrintsWithSheet="0"/>
  </xdr:twoCellAnchor>
  <xdr:twoCellAnchor editAs="absolute">
    <xdr:from>
      <xdr:col>1</xdr:col>
      <xdr:colOff>15240</xdr:colOff>
      <xdr:row>2</xdr:row>
      <xdr:rowOff>7620</xdr:rowOff>
    </xdr:from>
    <xdr:to>
      <xdr:col>5</xdr:col>
      <xdr:colOff>1019175</xdr:colOff>
      <xdr:row>2</xdr:row>
      <xdr:rowOff>1043940</xdr:rowOff>
    </xdr:to>
    <mc:AlternateContent xmlns:mc="http://schemas.openxmlformats.org/markup-compatibility/2006" xmlns:sle15="http://schemas.microsoft.com/office/drawing/2012/slicer">
      <mc:Choice Requires="sle15">
        <xdr:graphicFrame macro="">
          <xdr:nvGraphicFramePr>
            <xdr:cNvPr id="2" name="Richiedente">
              <a:extLst>
                <a:ext uri="{FF2B5EF4-FFF2-40B4-BE49-F238E27FC236}">
                  <a16:creationId xmlns:a16="http://schemas.microsoft.com/office/drawing/2014/main" id="{05514A11-CD78-4D8C-AEE2-DFFDBCB609F1}"/>
                </a:ext>
              </a:extLst>
            </xdr:cNvPr>
            <xdr:cNvGraphicFramePr/>
          </xdr:nvGraphicFramePr>
          <xdr:xfrm>
            <a:off x="0" y="0"/>
            <a:ext cx="0" cy="0"/>
          </xdr:xfrm>
          <a:graphic>
            <a:graphicData uri="http://schemas.microsoft.com/office/drawing/2010/slicer">
              <sle:slicer xmlns:sle="http://schemas.microsoft.com/office/drawing/2010/slicer" name="Richiedente"/>
            </a:graphicData>
          </a:graphic>
        </xdr:graphicFrame>
      </mc:Choice>
      <mc:Fallback xmlns="">
        <xdr:sp macro="" textlink="">
          <xdr:nvSpPr>
            <xdr:cNvPr id="0" name=""/>
            <xdr:cNvSpPr>
              <a:spLocks noTextEdit="1"/>
            </xdr:cNvSpPr>
          </xdr:nvSpPr>
          <xdr:spPr>
            <a:xfrm>
              <a:off x="198120" y="1463040"/>
              <a:ext cx="5646420" cy="1036320"/>
            </a:xfrm>
            <a:prstGeom prst="rect">
              <a:avLst/>
            </a:prstGeom>
            <a:solidFill>
              <a:prstClr val="white"/>
            </a:solidFill>
            <a:ln w="1">
              <a:solidFill>
                <a:prstClr val="green"/>
              </a:solidFill>
            </a:ln>
          </xdr:spPr>
          <xdr:txBody>
            <a:bodyPr vertOverflow="clip" horzOverflow="clip" rtlCol="false"/>
            <a:lstStyle/>
            <a:p>
              <a:pPr rtl="false"/>
              <a:r>
                <a:rPr lang="it" sz="1100"/>
                <a:t>Questa forma rappresenta un filtro dei dati di tabella. I filtri dei dati di tabelle non sono supportati in questa versione di Excel.
Se la forma è stata modificata in una versione precedente di Excel o se la cartella di lavoro è stata salvata in Excel 2007 o versioni precedenti, non è possibile usare il filtro dei dati.</a:t>
              </a:r>
            </a:p>
          </xdr:txBody>
        </xdr:sp>
      </mc:Fallback>
    </mc:AlternateContent>
    <xdr:clientData/>
  </xdr:twoCellAnchor>
  <xdr:twoCellAnchor editAs="absolute">
    <xdr:from>
      <xdr:col>5</xdr:col>
      <xdr:colOff>1076325</xdr:colOff>
      <xdr:row>2</xdr:row>
      <xdr:rowOff>0</xdr:rowOff>
    </xdr:from>
    <xdr:to>
      <xdr:col>9</xdr:col>
      <xdr:colOff>1066800</xdr:colOff>
      <xdr:row>2</xdr:row>
      <xdr:rowOff>1051559</xdr:rowOff>
    </xdr:to>
    <mc:AlternateContent xmlns:mc="http://schemas.openxmlformats.org/markup-compatibility/2006" xmlns:sle15="http://schemas.microsoft.com/office/drawing/2012/slicer">
      <mc:Choice Requires="sle15">
        <xdr:graphicFrame macro="">
          <xdr:nvGraphicFramePr>
            <xdr:cNvPr id="3" name="Beneficiario">
              <a:extLst>
                <a:ext uri="{FF2B5EF4-FFF2-40B4-BE49-F238E27FC236}">
                  <a16:creationId xmlns:a16="http://schemas.microsoft.com/office/drawing/2014/main" id="{1686AF84-1D10-4109-87B0-A4845AA84E68}"/>
                </a:ext>
              </a:extLst>
            </xdr:cNvPr>
            <xdr:cNvGraphicFramePr/>
          </xdr:nvGraphicFramePr>
          <xdr:xfrm>
            <a:off x="0" y="0"/>
            <a:ext cx="0" cy="0"/>
          </xdr:xfrm>
          <a:graphic>
            <a:graphicData uri="http://schemas.microsoft.com/office/drawing/2010/slicer">
              <sle:slicer xmlns:sle="http://schemas.microsoft.com/office/drawing/2010/slicer" name="Beneficiario"/>
            </a:graphicData>
          </a:graphic>
        </xdr:graphicFrame>
      </mc:Choice>
      <mc:Fallback xmlns="">
        <xdr:sp macro="" textlink="">
          <xdr:nvSpPr>
            <xdr:cNvPr id="0" name=""/>
            <xdr:cNvSpPr>
              <a:spLocks noTextEdit="1"/>
            </xdr:cNvSpPr>
          </xdr:nvSpPr>
          <xdr:spPr>
            <a:xfrm>
              <a:off x="6886575" y="1447800"/>
              <a:ext cx="6276975" cy="1051559"/>
            </a:xfrm>
            <a:prstGeom prst="rect">
              <a:avLst/>
            </a:prstGeom>
            <a:solidFill>
              <a:prstClr val="white"/>
            </a:solidFill>
            <a:ln w="1">
              <a:solidFill>
                <a:prstClr val="green"/>
              </a:solidFill>
            </a:ln>
          </xdr:spPr>
          <xdr:txBody>
            <a:bodyPr vertOverflow="clip" horzOverflow="clip"/>
            <a:lstStyle/>
            <a:p>
              <a:r>
                <a:rPr lang="it-IT" sz="1100"/>
                <a:t>Questa forma rappresenta un filtro dei dati di tabella. I filtri dei dati di tabella non sono supportati in questa versione di Excel
Se la forma è stata modificata in una versione precedente di Excel o se la cartella di lavoro è stata salvata in Excel 2007 o versione precedente, non è possibile usare il filtro dei dati.</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76199</xdr:colOff>
      <xdr:row>2</xdr:row>
      <xdr:rowOff>57150</xdr:rowOff>
    </xdr:from>
    <xdr:to>
      <xdr:col>6</xdr:col>
      <xdr:colOff>450</xdr:colOff>
      <xdr:row>2</xdr:row>
      <xdr:rowOff>942975</xdr:rowOff>
    </xdr:to>
    <mc:AlternateContent xmlns:mc="http://schemas.openxmlformats.org/markup-compatibility/2006" xmlns:sle15="http://schemas.microsoft.com/office/drawing/2012/slicer">
      <mc:Choice Requires="sle15">
        <xdr:graphicFrame macro="">
          <xdr:nvGraphicFramePr>
            <xdr:cNvPr id="4" name="Richiesto da 1" descr="Filtrare organizzazioni di beneficenza e sponsorizzazioni per campo Richiesto da">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microsoft.com/office/drawing/2010/slicer">
              <sle:slicer xmlns:sle="http://schemas.microsoft.com/office/drawing/2010/slicer" name="Richiesto da 1"/>
            </a:graphicData>
          </a:graphic>
        </xdr:graphicFrame>
      </mc:Choice>
      <mc:Fallback xmlns="">
        <xdr:sp macro="" textlink="">
          <xdr:nvSpPr>
            <xdr:cNvPr id="2" name="Rettangolo 1"/>
            <xdr:cNvSpPr>
              <a:spLocks noTextEdit="1"/>
            </xdr:cNvSpPr>
          </xdr:nvSpPr>
          <xdr:spPr>
            <a:xfrm>
              <a:off x="279400" y="1504950"/>
              <a:ext cx="7153276" cy="885825"/>
            </a:xfrm>
            <a:prstGeom prst="rect">
              <a:avLst/>
            </a:prstGeom>
            <a:noFill/>
            <a:ln w="1">
              <a:noFill/>
            </a:ln>
          </xdr:spPr>
          <xdr:txBody>
            <a:bodyPr vertOverflow="clip" horzOverflow="clip" rtlCol="false"/>
            <a:lstStyle/>
            <a:p>
              <a:pPr rtl="false"/>
              <a:r>
                <a:rPr lang="it" sz="1100">
                  <a:solidFill>
                    <a:schemeClr val="tx1">
                      <a:lumMod val="75000"/>
                    </a:schemeClr>
                  </a:solidFill>
                  <a:latin typeface="Gill Sans MT" charset="0"/>
                  <a:ea typeface="Gill Sans MT" charset="0"/>
                  <a:cs typeface="Gill Sans MT" charset="0"/>
                </a:rPr>
                <a:t>Questa forma rappresenta un filtro dei dati di tabella. I filtri dei dati tabella sono supportati in Excel 2013 o versioni successive.
Se la forma è stata modificata in una versione precedente di Excel o se la cartella di lavoro è stata salvata in Excel 2007 o versioni precedenti, non è possibile usare il filtro dei dati.</a:t>
              </a:r>
            </a:p>
          </xdr:txBody>
        </xdr:sp>
      </mc:Fallback>
    </mc:AlternateContent>
    <xdr:clientData/>
  </xdr:twoCellAnchor>
  <xdr:twoCellAnchor editAs="oneCell">
    <xdr:from>
      <xdr:col>6</xdr:col>
      <xdr:colOff>76201</xdr:colOff>
      <xdr:row>2</xdr:row>
      <xdr:rowOff>57150</xdr:rowOff>
    </xdr:from>
    <xdr:to>
      <xdr:col>11</xdr:col>
      <xdr:colOff>971550</xdr:colOff>
      <xdr:row>2</xdr:row>
      <xdr:rowOff>942975</xdr:rowOff>
    </xdr:to>
    <mc:AlternateContent xmlns:mc="http://schemas.openxmlformats.org/markup-compatibility/2006" xmlns:sle15="http://schemas.microsoft.com/office/drawing/2012/slicer">
      <mc:Choice Requires="sle15">
        <xdr:graphicFrame macro="">
          <xdr:nvGraphicFramePr>
            <xdr:cNvPr id="5" name="Beneficiario 1" descr="Filtrare organizzazioni di beneficenza e sponsorizzazioni per campo Beneficiario">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microsoft.com/office/drawing/2010/slicer">
              <sle:slicer xmlns:sle="http://schemas.microsoft.com/office/drawing/2010/slicer" name="Beneficiario 1"/>
            </a:graphicData>
          </a:graphic>
        </xdr:graphicFrame>
      </mc:Choice>
      <mc:Fallback xmlns="">
        <xdr:sp macro="" textlink="">
          <xdr:nvSpPr>
            <xdr:cNvPr id="3" name="Rettangolo 2"/>
            <xdr:cNvSpPr>
              <a:spLocks noTextEdit="1"/>
            </xdr:cNvSpPr>
          </xdr:nvSpPr>
          <xdr:spPr>
            <a:xfrm>
              <a:off x="7442200" y="1504950"/>
              <a:ext cx="8204201" cy="885825"/>
            </a:xfrm>
            <a:prstGeom prst="rect">
              <a:avLst/>
            </a:prstGeom>
            <a:noFill/>
            <a:ln w="1">
              <a:noFill/>
            </a:ln>
          </xdr:spPr>
          <xdr:txBody>
            <a:bodyPr vertOverflow="clip" horzOverflow="clip" rtlCol="false"/>
            <a:lstStyle/>
            <a:p>
              <a:pPr rtl="false"/>
              <a:r>
                <a:rPr lang="it" sz="1100">
                  <a:solidFill>
                    <a:schemeClr val="tx1">
                      <a:lumMod val="75000"/>
                    </a:schemeClr>
                  </a:solidFill>
                  <a:latin typeface="Gill Sans MT" charset="0"/>
                  <a:ea typeface="Gill Sans MT" charset="0"/>
                  <a:cs typeface="Gill Sans MT" charset="0"/>
                </a:rPr>
                <a:t>Questa forma rappresenta un filtro dei dati di tabella. I filtri dei dati tabella sono supportati in Excel 2013 o versioni successive.
Se la forma è stata modificata in una versione precedente di Excel o se la cartella di lavoro è stata salvata in Excel 2007 o versioni precedenti, non è possibile usare il filtro dei dati.</a:t>
              </a:r>
            </a:p>
          </xdr:txBody>
        </xdr:sp>
      </mc:Fallback>
    </mc:AlternateContent>
    <xdr:clientData/>
  </xdr:twoCellAnchor>
  <xdr:twoCellAnchor editAs="oneCell">
    <xdr:from>
      <xdr:col>1</xdr:col>
      <xdr:colOff>0</xdr:colOff>
      <xdr:row>0</xdr:row>
      <xdr:rowOff>167640</xdr:rowOff>
    </xdr:from>
    <xdr:to>
      <xdr:col>1</xdr:col>
      <xdr:colOff>1162800</xdr:colOff>
      <xdr:row>0</xdr:row>
      <xdr:rowOff>441960</xdr:rowOff>
    </xdr:to>
    <xdr:sp macro="" textlink="">
      <xdr:nvSpPr>
        <xdr:cNvPr id="6" name="Freccia a sinistra 6" descr="Pulsante di spostamento sinistro">
          <a:hlinkClick xmlns:r="http://schemas.openxmlformats.org/officeDocument/2006/relationships" r:id="rId1" tooltip="Select to go to the EXPENSES DETAILS worksheet"/>
          <a:extLst>
            <a:ext uri="{FF2B5EF4-FFF2-40B4-BE49-F238E27FC236}">
              <a16:creationId xmlns:a16="http://schemas.microsoft.com/office/drawing/2014/main" id="{F4EC4B53-35E1-49AB-9992-C7C94F4BE626}"/>
            </a:ext>
          </a:extLst>
        </xdr:cNvPr>
        <xdr:cNvSpPr/>
      </xdr:nvSpPr>
      <xdr:spPr>
        <a:xfrm>
          <a:off x="200025" y="167640"/>
          <a:ext cx="1162800" cy="274320"/>
        </a:xfrm>
        <a:prstGeom prst="leftArrow">
          <a:avLst>
            <a:gd name="adj1" fmla="val 100000"/>
            <a:gd name="adj2" fmla="val 50000"/>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it" sz="1100">
              <a:solidFill>
                <a:schemeClr val="bg1"/>
              </a:solidFill>
              <a:latin typeface="Gill Sans MT" panose="020B0502020104020203" pitchFamily="34" charset="0"/>
            </a:rPr>
            <a:t>BACK</a:t>
          </a:r>
        </a:p>
      </xdr:txBody>
    </xdr:sp>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1" xr10:uid="{00000000-0013-0000-FFFF-FFFF01000000}" sourceName="Applicant">
  <extLst>
    <x:ext xmlns:x15="http://schemas.microsoft.com/office/spreadsheetml/2010/11/main" uri="{2F2917AC-EB37-4324-AD4E-5DD8C200BD13}">
      <x15:tableSlicerCache tableId="3"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1" xr10:uid="{00000000-0013-0000-FFFF-FFFF02000000}" sourceName="Beneficiary">
  <extLst>
    <x:ext xmlns:x15="http://schemas.microsoft.com/office/spreadsheetml/2010/11/main" uri="{2F2917AC-EB37-4324-AD4E-5DD8C200BD13}">
      <x15:tableSlicerCache tableId="3"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 xr10:uid="{FEA601F3-8B6B-43DE-86F6-35351535A755}" sourceName="Applicant">
  <extLst>
    <x:ext xmlns:x15="http://schemas.microsoft.com/office/spreadsheetml/2010/11/main" uri="{2F2917AC-EB37-4324-AD4E-5DD8C200BD13}">
      <x15:tableSlicerCache tableId="2"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 xr10:uid="{81666AED-F54B-49E1-A082-DE91621CA2CB}" sourceName="Beneficiary">
  <extLst>
    <x:ext xmlns:x15="http://schemas.microsoft.com/office/spreadsheetml/2010/11/main" uri="{2F2917AC-EB37-4324-AD4E-5DD8C200BD13}">
      <x15:tableSlicerCache tableId="2" column="6"/>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_Title" xr10:uid="{00000000-0013-0000-FFFF-FFFF03000000}" sourceName="Account Title">
  <extLst>
    <x:ext xmlns:x15="http://schemas.microsoft.com/office/spreadsheetml/2010/11/main" uri="{2F2917AC-EB37-4324-AD4E-5DD8C200BD13}">
      <x15:tableSlicerCache tableId="4"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tolo conto" xr10:uid="{00000000-0014-0000-FFFF-FFFF01000000}" cache="Slicer_Account_Title" caption="Account Title" columnCount="7" style="Slicer Monthly Expenses Summary"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chiedente" xr10:uid="{3330752B-42F1-478D-986C-B7FDA8B11B18}" cache="Slicer_Requested_by" caption="Applicant" columnCount="3" style="Slicer Charitables &amp; Sponsorships" rowHeight="273050"/>
  <slicer name="Beneficiario" xr10:uid="{67760EEB-CF46-4DFA-AEAF-409FB5970930}" cache="Slicer_Payee" caption="Beneficiary" columnCount="3" style="Slicer Charitables &amp; Sponsorships" rowHeight="2730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chiesto da 1" xr10:uid="{00000000-0014-0000-FFFF-FFFF02000000}" cache="Slicer_Requested_by1" caption="Applicant" columnCount="3" style="Slicer Charitables &amp; Sponsorships" rowHeight="225425"/>
  <slicer name="Beneficiario 1" xr10:uid="{00000000-0014-0000-FFFF-FFFF03000000}" cache="Slicer_Payee1" caption="Beneficiary" columnCount="3" style="Slicer Charitables &amp; Sponsorships"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YearToDateTable" displayName="YearToDateTable" ref="B3:G16" totalsRowCount="1" headerRowDxfId="101" dataDxfId="99" totalsRowDxfId="98" headerRowBorderDxfId="100" totalsRowBorderDxfId="97">
  <autoFilter ref="B3:G15"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General Accounting Code" totalsRowLabel="Total" totalsRowDxfId="96"/>
    <tableColumn id="2" xr3:uid="{00000000-0010-0000-0000-000002000000}" name="Account Title" dataDxfId="95" totalsRowDxfId="94"/>
    <tableColumn id="3" xr3:uid="{00000000-0010-0000-0000-000003000000}" name="Actual" totalsRowFunction="sum" dataDxfId="93" totalsRowDxfId="92">
      <calculatedColumnFormula>SUMIF(RiepilogoSpeseMensili[General Accounting Code],YearToDateTable[[#This Row],[General Accounting Code]],RiepilogoSpeseMensili[Total])</calculatedColumnFormula>
    </tableColumn>
    <tableColumn id="4" xr3:uid="{00000000-0010-0000-0000-000004000000}" name="Budget" totalsRowFunction="sum" dataDxfId="91" totalsRowDxfId="90"/>
    <tableColumn id="5" xr3:uid="{00000000-0010-0000-0000-000005000000}" name="Left ($)" totalsRowFunction="sum" dataDxfId="89" totalsRowDxfId="88">
      <calculatedColumnFormula>IF(YearToDateTable[[#This Row],[Budget]]="","",YearToDateTable[[#This Row],[Budget]]-YearToDateTable[[#This Row],[Actual]])</calculatedColumnFormula>
    </tableColumn>
    <tableColumn id="6" xr3:uid="{00000000-0010-0000-0000-000006000000}" name="Left (%)" totalsRowFunction="custom" dataDxfId="87" totalsRowDxfId="86">
      <calculatedColumnFormula>IFERROR(YearToDateTable[[#This Row],[Left ($)]]/YearToDateTable[[#This Row],[Budget]],"")</calculatedColumnFormula>
      <totalsRowFormula>YearToDateTable[[#Totals],[Left ($)]]/YearToDateTable[[#Totals],[Budget]]</totalsRowFormula>
    </tableColumn>
  </tableColumns>
  <tableStyleInfo name="Riepilogo Budget YTD" showFirstColumn="0" showLastColumn="0" showRowStripes="1" showColumnStripes="0"/>
  <extLst>
    <ext xmlns:x14="http://schemas.microsoft.com/office/spreadsheetml/2009/9/main" uri="{504A1905-F514-4f6f-8877-14C23A59335A}">
      <x14:table altTextSummary="Immettere codice G/L, titolo conto e budget in questa tabella. L'importo effettivo, i valori rimanenti e la percentuale verranno calcolati automaticament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RiepilogoSpeseMensili" displayName="RiepilogoSpeseMensili" ref="B5:Q18" totalsRowCount="1" headerRowDxfId="85" dataDxfId="83" totalsRowDxfId="81" headerRowBorderDxfId="84" tableBorderDxfId="82" totalsRowBorderDxfId="80">
  <autoFilter ref="B5:Q1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00000000-0010-0000-0100-000001000000}" name="General Accounting Code" totalsRowLabel="Totale" dataDxfId="79" totalsRowDxfId="78"/>
    <tableColumn id="2" xr3:uid="{00000000-0010-0000-0100-000002000000}" name="Account Title" dataDxfId="77" totalsRowDxfId="76"/>
    <tableColumn id="3" xr3:uid="{00000000-0010-0000-0100-000003000000}" name="January" totalsRowFunction="sum" dataDxfId="75" totalsRowDxfId="74">
      <calculatedColumnFormula>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calculatedColumnFormula>
    </tableColumn>
    <tableColumn id="4" xr3:uid="{00000000-0010-0000-0100-000004000000}" name="February" totalsRowFunction="sum" dataDxfId="73" totalsRowDxfId="72">
      <calculatedColumnFormula>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calculatedColumnFormula>
    </tableColumn>
    <tableColumn id="5" xr3:uid="{00000000-0010-0000-0100-000005000000}" name="March" totalsRowFunction="sum" dataDxfId="71" totalsRowDxfId="70">
      <calculatedColumnFormula>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calculatedColumnFormula>
    </tableColumn>
    <tableColumn id="6" xr3:uid="{00000000-0010-0000-0100-000006000000}" name="April" totalsRowFunction="sum" dataDxfId="69" totalsRowDxfId="68">
      <calculatedColumnFormula>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calculatedColumnFormula>
    </tableColumn>
    <tableColumn id="7" xr3:uid="{00000000-0010-0000-0100-000007000000}" name="May" totalsRowFunction="sum" dataDxfId="67" totalsRowDxfId="66">
      <calculatedColumnFormula>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calculatedColumnFormula>
    </tableColumn>
    <tableColumn id="8" xr3:uid="{00000000-0010-0000-0100-000008000000}" name="June" totalsRowFunction="sum" dataDxfId="65" totalsRowDxfId="64">
      <calculatedColumnFormula>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calculatedColumnFormula>
    </tableColumn>
    <tableColumn id="9" xr3:uid="{00000000-0010-0000-0100-000009000000}" name="July" totalsRowFunction="sum" dataDxfId="63" totalsRowDxfId="62">
      <calculatedColumnFormula>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calculatedColumnFormula>
    </tableColumn>
    <tableColumn id="10" xr3:uid="{00000000-0010-0000-0100-00000A000000}" name="August" totalsRowFunction="sum" dataDxfId="61" totalsRowDxfId="60">
      <calculatedColumnFormula>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calculatedColumnFormula>
    </tableColumn>
    <tableColumn id="11" xr3:uid="{00000000-0010-0000-0100-00000B000000}" name="September" totalsRowFunction="sum" dataDxfId="59" totalsRowDxfId="58">
      <calculatedColumnFormula>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calculatedColumnFormula>
    </tableColumn>
    <tableColumn id="12" xr3:uid="{00000000-0010-0000-0100-00000C000000}" name="October" totalsRowFunction="sum" dataDxfId="57" totalsRowDxfId="56">
      <calculatedColumnFormula>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calculatedColumnFormula>
    </tableColumn>
    <tableColumn id="13" xr3:uid="{00000000-0010-0000-0100-00000D000000}" name="November" totalsRowFunction="sum" dataDxfId="55" totalsRowDxfId="54">
      <calculatedColumnFormula>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calculatedColumnFormula>
    </tableColumn>
    <tableColumn id="14" xr3:uid="{00000000-0010-0000-0100-00000E000000}" name="December" totalsRowFunction="sum" dataDxfId="53" totalsRowDxfId="52">
      <calculatedColumnFormula>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calculatedColumnFormula>
    </tableColumn>
    <tableColumn id="15" xr3:uid="{00000000-0010-0000-0100-00000F000000}" name="Total" totalsRowFunction="sum" dataDxfId="51" totalsRowDxfId="50">
      <calculatedColumnFormula>SUM(RiepilogoSpeseMensili[[#This Row],[January]:[December]])</calculatedColumnFormula>
    </tableColumn>
    <tableColumn id="16" xr3:uid="{00000000-0010-0000-0100-000010000000}" name=" " dataDxfId="49" totalsRowDxfId="48"/>
  </tableColumns>
  <tableStyleInfo name="Riepilogo Spese Mensili" showFirstColumn="0" showLastColumn="0" showRowStripes="1" showColumnStripes="0"/>
  <extLst>
    <ext xmlns:x14="http://schemas.microsoft.com/office/spreadsheetml/2009/9/main" uri="{504A1905-F514-4f6f-8877-14C23A59335A}">
      <x14:table altTextSummary="Immettere il codice G/L e il titolo del conto in questa tabella. L'importo per ogni mese e i totali vengono calcolati automaticament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DettaglioSpese" displayName="DettaglioSpese" ref="B4:J7" headerRowDxfId="47" dataDxfId="45" headerRowBorderDxfId="46" tableBorderDxfId="44" totalsRowBorderDxfId="43">
  <autoFilter ref="B4:J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200-000001000000}" name="General Accounting Code" totalsRowLabel="Totale" dataDxfId="42" totalsRowDxfId="41" dataCellStyle="Migliaia"/>
    <tableColumn id="2" xr3:uid="{00000000-0010-0000-0200-000002000000}" name="Date Invoice" dataDxfId="40" totalsRowDxfId="39" dataCellStyle="Data"/>
    <tableColumn id="3" xr3:uid="{00000000-0010-0000-0200-000003000000}" name="Invoice No" dataDxfId="38" totalsRowDxfId="37" dataCellStyle="Migliaia"/>
    <tableColumn id="4" xr3:uid="{00000000-0010-0000-0200-000004000000}" name="Applicant" dataDxfId="36" totalsRowDxfId="35"/>
    <tableColumn id="5" xr3:uid="{00000000-0010-0000-0200-000005000000}" name="Cheque Amount" dataDxfId="34" totalsRowDxfId="33" dataCellStyle="Valuta [0]"/>
    <tableColumn id="6" xr3:uid="{00000000-0010-0000-0200-000006000000}" name="Beneficiary" dataDxfId="32" totalsRowDxfId="31"/>
    <tableColumn id="7" xr3:uid="{00000000-0010-0000-0200-000007000000}" name="Cheque Use" dataDxfId="30" totalsRowDxfId="29"/>
    <tableColumn id="8" xr3:uid="{00000000-0010-0000-0200-000008000000}" name="Distribution Method" dataDxfId="28" totalsRowDxfId="27"/>
    <tableColumn id="9" xr3:uid="{00000000-0010-0000-0200-000009000000}" name="Date Archived " totalsRowFunction="count" dataDxfId="26" totalsRowDxfId="25" dataCellStyle="Data"/>
  </tableColumns>
  <tableStyleInfo name="Dettaglio Spese" showFirstColumn="0" showLastColumn="0" showRowStripes="0" showColumnStripes="0"/>
  <extLst>
    <ext xmlns:x14="http://schemas.microsoft.com/office/spreadsheetml/2009/9/main" uri="{504A1905-F514-4f6f-8877-14C23A59335A}">
      <x14:table altTextSummary="Enter G/L code and related information.  Check amounts on this table will drive the monthly expenses summary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Altro" displayName="Altro" ref="B4:L6" headerRowDxfId="24" dataDxfId="22" headerRowBorderDxfId="23">
  <autoFilter ref="B4:L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300-000001000000}" name="General Accounting Code" totalsRowLabel="Totale" dataDxfId="21" totalsRowDxfId="20" dataCellStyle="Migliaia"/>
    <tableColumn id="2" xr3:uid="{00000000-0010-0000-0300-000002000000}" name="Starting Date Cheque Request" dataDxfId="19" totalsRowDxfId="18" dataCellStyle="Data"/>
    <tableColumn id="3" xr3:uid="{00000000-0010-0000-0300-000003000000}" name="Applicant" dataDxfId="17" totalsRowDxfId="16"/>
    <tableColumn id="4" xr3:uid="{00000000-0010-0000-0300-000004000000}" name="Cheque Amount" dataDxfId="15" totalsRowDxfId="14" dataCellStyle="Valuta [0]"/>
    <tableColumn id="5" xr3:uid="{00000000-0010-0000-0300-000005000000}" name="Contribution Previous Year" dataDxfId="13" totalsRowDxfId="12" dataCellStyle="Valuta [0]"/>
    <tableColumn id="6" xr3:uid="{00000000-0010-0000-0300-000006000000}" name="Beneficiary" dataDxfId="11" totalsRowDxfId="10"/>
    <tableColumn id="7" xr3:uid="{00000000-0010-0000-0300-000007000000}" name="Purpose" dataDxfId="9" totalsRowDxfId="8"/>
    <tableColumn id="8" xr3:uid="{00000000-0010-0000-0300-000008000000}" name="Approved by" dataDxfId="7" totalsRowDxfId="6"/>
    <tableColumn id="9" xr3:uid="{00000000-0010-0000-0300-000009000000}" name="Category" dataDxfId="5" totalsRowDxfId="4"/>
    <tableColumn id="10" xr3:uid="{00000000-0010-0000-0300-00000A000000}" name="Distribution Method" dataDxfId="3" totalsRowDxfId="2"/>
    <tableColumn id="11" xr3:uid="{00000000-0010-0000-0300-00000B000000}" name="Date Archived " totalsRowFunction="count" dataDxfId="1" totalsRowDxfId="0" dataCellStyle="Data"/>
  </tableColumns>
  <tableStyleInfo name="Beneficenza e Sponsorizzazioni" showFirstColumn="0" showLastColumn="0" showRowStripes="0" showColumnStripes="0"/>
  <extLst>
    <ext xmlns:x14="http://schemas.microsoft.com/office/spreadsheetml/2009/9/main" uri="{504A1905-F514-4f6f-8877-14C23A59335A}">
      <x14:table altTextSummary="Immettere il codice C/G, la data di richiesta dell'assegno, il nome di chi lo ha firmato e il nome del beneficiario, l'importo dell'assegno, lo scopo di utilizzo, il contributo dell'anno precedente, il metodo di distribuzione e la data di archiviazione in questa tabella"/>
    </ext>
  </extLst>
</table>
</file>

<file path=xl/theme/theme1.xml><?xml version="1.0" encoding="utf-8"?>
<a:theme xmlns:a="http://schemas.openxmlformats.org/drawingml/2006/main" name="Office Theme">
  <a:themeElements>
    <a:clrScheme name="General ledger">
      <a:dk1>
        <a:srgbClr val="3F3F3F"/>
      </a:dk1>
      <a:lt1>
        <a:srgbClr val="FFFFFF"/>
      </a:lt1>
      <a:dk2>
        <a:srgbClr val="23070B"/>
      </a:dk2>
      <a:lt2>
        <a:srgbClr val="F4F1E7"/>
      </a:lt2>
      <a:accent1>
        <a:srgbClr val="F9AC1E"/>
      </a:accent1>
      <a:accent2>
        <a:srgbClr val="7AB88E"/>
      </a:accent2>
      <a:accent3>
        <a:srgbClr val="F48C59"/>
      </a:accent3>
      <a:accent4>
        <a:srgbClr val="70A8B0"/>
      </a:accent4>
      <a:accent5>
        <a:srgbClr val="F7913D"/>
      </a:accent5>
      <a:accent6>
        <a:srgbClr val="935961"/>
      </a:accent6>
      <a:hlink>
        <a:srgbClr val="70A8B0"/>
      </a:hlink>
      <a:folHlink>
        <a:srgbClr val="967DA7"/>
      </a:folHlink>
    </a:clrScheme>
    <a:fontScheme name="Custom 45">
      <a:majorFont>
        <a:latin typeface="Gill Sans MT"/>
        <a:ea typeface=""/>
        <a:cs typeface=""/>
      </a:majorFont>
      <a:minorFont>
        <a:latin typeface="Gill Sans M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G16"/>
  <sheetViews>
    <sheetView showGridLines="0" tabSelected="1" zoomScale="130" zoomScaleNormal="130" workbookViewId="0">
      <pane ySplit="3" topLeftCell="A4" activePane="bottomLeft" state="frozen"/>
      <selection pane="bottomLeft"/>
    </sheetView>
  </sheetViews>
  <sheetFormatPr baseColWidth="10" defaultColWidth="8.6640625" defaultRowHeight="30" customHeight="1" x14ac:dyDescent="0.2"/>
  <cols>
    <col min="1" max="1" width="2.6640625" customWidth="1"/>
    <col min="2" max="2" width="17" customWidth="1"/>
    <col min="3" max="3" width="23.5" customWidth="1"/>
    <col min="4" max="5" width="18.1640625" style="66" customWidth="1"/>
    <col min="6" max="6" width="38.33203125" style="66" customWidth="1"/>
    <col min="7" max="7" width="37.6640625" customWidth="1"/>
    <col min="8" max="8" width="52.6640625" customWidth="1"/>
  </cols>
  <sheetData>
    <row r="1" spans="1:7" ht="40" customHeight="1" x14ac:dyDescent="0.2">
      <c r="A1" s="3"/>
    </row>
    <row r="2" spans="1:7" ht="43" customHeight="1" x14ac:dyDescent="0.2">
      <c r="B2" s="76" t="s">
        <v>19</v>
      </c>
      <c r="C2" s="76"/>
      <c r="D2" s="76"/>
      <c r="E2" s="76"/>
      <c r="F2" s="73" t="s">
        <v>18</v>
      </c>
      <c r="G2" s="36">
        <f ca="1">YEAR(TODAY())</f>
        <v>2023</v>
      </c>
    </row>
    <row r="3" spans="1:7" ht="57" customHeight="1" x14ac:dyDescent="0.2">
      <c r="B3" s="69" t="s">
        <v>47</v>
      </c>
      <c r="C3" s="70" t="s">
        <v>55</v>
      </c>
      <c r="D3" s="72" t="s">
        <v>20</v>
      </c>
      <c r="E3" s="72" t="s">
        <v>3</v>
      </c>
      <c r="F3" s="74" t="s">
        <v>28</v>
      </c>
      <c r="G3" s="71" t="s">
        <v>21</v>
      </c>
    </row>
    <row r="4" spans="1:7" ht="39" customHeight="1" x14ac:dyDescent="0.2">
      <c r="B4" s="38">
        <v>1000</v>
      </c>
      <c r="C4" s="39" t="s">
        <v>22</v>
      </c>
      <c r="D4" s="53">
        <f ca="1">SUMIF(RiepilogoSpeseMensili[General Accounting Code],YearToDateTable[[#This Row],[General Accounting Code]],RiepilogoSpeseMensili[Total])</f>
        <v>750.75</v>
      </c>
      <c r="E4" s="53">
        <v>130000</v>
      </c>
      <c r="F4" s="54">
        <f ca="1">IF(YearToDateTable[[#This Row],[Budget]]="","",YearToDateTable[[#This Row],[Budget]]-YearToDateTable[[#This Row],[Actual]])</f>
        <v>129249.25</v>
      </c>
      <c r="G4" s="40">
        <f ca="1">IFERROR(YearToDateTable[[#This Row],[Left ($)]]/YearToDateTable[[#This Row],[Budget]],"")</f>
        <v>0.99422500000000003</v>
      </c>
    </row>
    <row r="5" spans="1:7" ht="39" customHeight="1" x14ac:dyDescent="0.2">
      <c r="B5" s="41">
        <v>2000</v>
      </c>
      <c r="C5" s="42" t="s">
        <v>59</v>
      </c>
      <c r="D5" s="55">
        <f ca="1">SUMIF(RiepilogoSpeseMensili[General Accounting Code],YearToDateTable[[#This Row],[General Accounting Code]],RiepilogoSpeseMensili[Total])</f>
        <v>0</v>
      </c>
      <c r="E5" s="55">
        <v>100000</v>
      </c>
      <c r="F5" s="56">
        <f ca="1">IF(YearToDateTable[[#This Row],[Budget]]="","",YearToDateTable[[#This Row],[Budget]]-YearToDateTable[[#This Row],[Actual]])</f>
        <v>100000</v>
      </c>
      <c r="G5" s="43">
        <f ca="1">IFERROR(YearToDateTable[[#This Row],[Left ($)]]/YearToDateTable[[#This Row],[Budget]],"")</f>
        <v>1</v>
      </c>
    </row>
    <row r="6" spans="1:7" ht="39" customHeight="1" x14ac:dyDescent="0.2">
      <c r="B6" s="41">
        <v>3000</v>
      </c>
      <c r="C6" s="42" t="s">
        <v>23</v>
      </c>
      <c r="D6" s="55">
        <f ca="1">SUMIF(RiepilogoSpeseMensili[General Accounting Code],YearToDateTable[[#This Row],[General Accounting Code]],RiepilogoSpeseMensili[Total])</f>
        <v>0</v>
      </c>
      <c r="E6" s="55">
        <v>100000</v>
      </c>
      <c r="F6" s="56">
        <f ca="1">IF(YearToDateTable[[#This Row],[Budget]]="","",YearToDateTable[[#This Row],[Budget]]-YearToDateTable[[#This Row],[Actual]])</f>
        <v>100000</v>
      </c>
      <c r="G6" s="43">
        <f ca="1">IFERROR(YearToDateTable[[#This Row],[Left ($)]]/YearToDateTable[[#This Row],[Budget]],"")</f>
        <v>1</v>
      </c>
    </row>
    <row r="7" spans="1:7" ht="39" customHeight="1" x14ac:dyDescent="0.2">
      <c r="B7" s="41">
        <v>4000</v>
      </c>
      <c r="C7" s="42" t="s">
        <v>60</v>
      </c>
      <c r="D7" s="55">
        <f ca="1">SUMIF(RiepilogoSpeseMensili[General Accounting Code],YearToDateTable[[#This Row],[General Accounting Code]],RiepilogoSpeseMensili[Total])</f>
        <v>0</v>
      </c>
      <c r="E7" s="55">
        <v>100000</v>
      </c>
      <c r="F7" s="56">
        <f ca="1">IF(YearToDateTable[[#This Row],[Budget]]="","",YearToDateTable[[#This Row],[Budget]]-YearToDateTable[[#This Row],[Actual]])</f>
        <v>100000</v>
      </c>
      <c r="G7" s="43">
        <f ca="1">IFERROR(YearToDateTable[[#This Row],[Left ($)]]/YearToDateTable[[#This Row],[Budget]],"")</f>
        <v>1</v>
      </c>
    </row>
    <row r="8" spans="1:7" ht="39" customHeight="1" x14ac:dyDescent="0.2">
      <c r="B8" s="41">
        <v>5000</v>
      </c>
      <c r="C8" s="42" t="s">
        <v>24</v>
      </c>
      <c r="D8" s="55">
        <f ca="1">SUMIF(RiepilogoSpeseMensili[General Accounting Code],YearToDateTable[[#This Row],[General Accounting Code]],RiepilogoSpeseMensili[Total])</f>
        <v>0</v>
      </c>
      <c r="E8" s="55">
        <v>50000</v>
      </c>
      <c r="F8" s="56">
        <f ca="1">IF(YearToDateTable[[#This Row],[Budget]]="","",YearToDateTable[[#This Row],[Budget]]-YearToDateTable[[#This Row],[Actual]])</f>
        <v>50000</v>
      </c>
      <c r="G8" s="43">
        <f ca="1">IFERROR(YearToDateTable[[#This Row],[Left ($)]]/YearToDateTable[[#This Row],[Budget]],"")</f>
        <v>1</v>
      </c>
    </row>
    <row r="9" spans="1:7" ht="39" customHeight="1" x14ac:dyDescent="0.2">
      <c r="B9" s="41">
        <v>6000</v>
      </c>
      <c r="C9" s="42" t="s">
        <v>57</v>
      </c>
      <c r="D9" s="55">
        <f ca="1">SUMIF(RiepilogoSpeseMensili[General Accounting Code],YearToDateTable[[#This Row],[General Accounting Code]],RiepilogoSpeseMensili[Total])</f>
        <v>0</v>
      </c>
      <c r="E9" s="55">
        <v>25000</v>
      </c>
      <c r="F9" s="56">
        <f ca="1">IF(YearToDateTable[[#This Row],[Budget]]="","",YearToDateTable[[#This Row],[Budget]]-YearToDateTable[[#This Row],[Actual]])</f>
        <v>25000</v>
      </c>
      <c r="G9" s="43">
        <f ca="1">IFERROR(YearToDateTable[[#This Row],[Left ($)]]/YearToDateTable[[#This Row],[Budget]],"")</f>
        <v>1</v>
      </c>
    </row>
    <row r="10" spans="1:7" ht="39" customHeight="1" x14ac:dyDescent="0.2">
      <c r="B10" s="41">
        <v>7000</v>
      </c>
      <c r="C10" s="42" t="s">
        <v>1</v>
      </c>
      <c r="D10" s="55">
        <f ca="1">SUMIF(RiepilogoSpeseMensili[General Accounting Code],YearToDateTable[[#This Row],[General Accounting Code]],RiepilogoSpeseMensili[Total])</f>
        <v>2500</v>
      </c>
      <c r="E10" s="55">
        <v>75000</v>
      </c>
      <c r="F10" s="56">
        <f ca="1">IF(YearToDateTable[[#This Row],[Budget]]="","",YearToDateTable[[#This Row],[Budget]]-YearToDateTable[[#This Row],[Actual]])</f>
        <v>72500</v>
      </c>
      <c r="G10" s="43">
        <f ca="1">IFERROR(YearToDateTable[[#This Row],[Left ($)]]/YearToDateTable[[#This Row],[Budget]],"")</f>
        <v>0.96666666666666667</v>
      </c>
    </row>
    <row r="11" spans="1:7" ht="39" customHeight="1" x14ac:dyDescent="0.2">
      <c r="B11" s="41">
        <v>8000</v>
      </c>
      <c r="C11" s="42" t="s">
        <v>58</v>
      </c>
      <c r="D11" s="55">
        <f ca="1">SUMIF(RiepilogoSpeseMensili[General Accounting Code],YearToDateTable[[#This Row],[General Accounting Code]],RiepilogoSpeseMensili[Total])</f>
        <v>0</v>
      </c>
      <c r="E11" s="55">
        <v>65000</v>
      </c>
      <c r="F11" s="56">
        <f ca="1">IF(YearToDateTable[[#This Row],[Budget]]="","",YearToDateTable[[#This Row],[Budget]]-YearToDateTable[[#This Row],[Actual]])</f>
        <v>65000</v>
      </c>
      <c r="G11" s="43">
        <f ca="1">IFERROR(YearToDateTable[[#This Row],[Left ($)]]/YearToDateTable[[#This Row],[Budget]],"")</f>
        <v>1</v>
      </c>
    </row>
    <row r="12" spans="1:7" ht="39" customHeight="1" x14ac:dyDescent="0.2">
      <c r="B12" s="41">
        <v>9000</v>
      </c>
      <c r="C12" s="42" t="s">
        <v>56</v>
      </c>
      <c r="D12" s="55">
        <f ca="1">SUMIF(RiepilogoSpeseMensili[General Accounting Code],YearToDateTable[[#This Row],[General Accounting Code]],RiepilogoSpeseMensili[Total])</f>
        <v>0</v>
      </c>
      <c r="E12" s="55">
        <v>125000</v>
      </c>
      <c r="F12" s="56">
        <f ca="1">IF(YearToDateTable[[#This Row],[Budget]]="","",YearToDateTable[[#This Row],[Budget]]-YearToDateTable[[#This Row],[Actual]])</f>
        <v>125000</v>
      </c>
      <c r="G12" s="43">
        <f ca="1">IFERROR(YearToDateTable[[#This Row],[Left ($)]]/YearToDateTable[[#This Row],[Budget]],"")</f>
        <v>1</v>
      </c>
    </row>
    <row r="13" spans="1:7" ht="39" customHeight="1" x14ac:dyDescent="0.2">
      <c r="B13" s="41">
        <v>10000</v>
      </c>
      <c r="C13" s="42" t="s">
        <v>2</v>
      </c>
      <c r="D13" s="55">
        <f ca="1">SUMIF(RiepilogoSpeseMensili[General Accounting Code],YearToDateTable[[#This Row],[General Accounting Code]],RiepilogoSpeseMensili[Total])</f>
        <v>0</v>
      </c>
      <c r="E13" s="55">
        <v>100000</v>
      </c>
      <c r="F13" s="56">
        <f ca="1">IF(YearToDateTable[[#This Row],[Budget]]="","",YearToDateTable[[#This Row],[Budget]]-YearToDateTable[[#This Row],[Actual]])</f>
        <v>100000</v>
      </c>
      <c r="G13" s="43">
        <f ca="1">IFERROR(YearToDateTable[[#This Row],[Left ($)]]/YearToDateTable[[#This Row],[Budget]],"")</f>
        <v>1</v>
      </c>
    </row>
    <row r="14" spans="1:7" ht="39" customHeight="1" x14ac:dyDescent="0.2">
      <c r="B14" s="41">
        <v>11000</v>
      </c>
      <c r="C14" s="42" t="s">
        <v>25</v>
      </c>
      <c r="D14" s="55">
        <f ca="1">SUMIF(RiepilogoSpeseMensili[General Accounting Code],YearToDateTable[[#This Row],[General Accounting Code]],RiepilogoSpeseMensili[Total])</f>
        <v>0</v>
      </c>
      <c r="E14" s="55">
        <v>250000</v>
      </c>
      <c r="F14" s="56">
        <f ca="1">IF(YearToDateTable[[#This Row],[Budget]]="","",YearToDateTable[[#This Row],[Budget]]-YearToDateTable[[#This Row],[Actual]])</f>
        <v>250000</v>
      </c>
      <c r="G14" s="43">
        <f ca="1">IFERROR(YearToDateTable[[#This Row],[Left ($)]]/YearToDateTable[[#This Row],[Budget]],"")</f>
        <v>1</v>
      </c>
    </row>
    <row r="15" spans="1:7" ht="39" customHeight="1" x14ac:dyDescent="0.2">
      <c r="B15" s="44">
        <v>12000</v>
      </c>
      <c r="C15" s="45" t="s">
        <v>26</v>
      </c>
      <c r="D15" s="57">
        <f ca="1">SUMIF(RiepilogoSpeseMensili[General Accounting Code],YearToDateTable[[#This Row],[General Accounting Code]],RiepilogoSpeseMensili[Total])</f>
        <v>0</v>
      </c>
      <c r="E15" s="57">
        <v>50000</v>
      </c>
      <c r="F15" s="58">
        <f ca="1">IF(YearToDateTable[[#This Row],[Budget]]="","",YearToDateTable[[#This Row],[Budget]]-YearToDateTable[[#This Row],[Actual]])</f>
        <v>50000</v>
      </c>
      <c r="G15" s="46">
        <f ca="1">IFERROR(YearToDateTable[[#This Row],[Left ($)]]/YearToDateTable[[#This Row],[Budget]],"")</f>
        <v>1</v>
      </c>
    </row>
    <row r="16" spans="1:7" ht="39" customHeight="1" x14ac:dyDescent="0.2">
      <c r="B16" s="47" t="s">
        <v>27</v>
      </c>
      <c r="C16" s="47"/>
      <c r="D16" s="59">
        <f ca="1">SUBTOTAL(109,YearToDateTable[Actual])</f>
        <v>3250.75</v>
      </c>
      <c r="E16" s="59">
        <f>SUBTOTAL(109,YearToDateTable[Budget])</f>
        <v>1170000</v>
      </c>
      <c r="F16" s="59">
        <f ca="1">SUBTOTAL(109,YearToDateTable[Left ($)])</f>
        <v>1166749.25</v>
      </c>
      <c r="G16" s="48">
        <f ca="1">YearToDateTable[[#Totals],[Left ($)]]/YearToDateTable[[#Totals],[Budget]]</f>
        <v>0.99722158119658122</v>
      </c>
    </row>
  </sheetData>
  <mergeCells count="1">
    <mergeCell ref="B2:E2"/>
  </mergeCells>
  <conditionalFormatting sqref="F4:F15">
    <cfRule type="dataBar" priority="1">
      <dataBar>
        <cfvo type="min"/>
        <cfvo type="max"/>
        <color rgb="FFFF555A"/>
      </dataBar>
      <extLst>
        <ext xmlns:x14="http://schemas.microsoft.com/office/spreadsheetml/2009/9/main" uri="{B025F937-C7B1-47D3-B67F-A62EFF666E3E}">
          <x14:id>{64C81F98-403B-4FC7-B043-331717AC59B0}</x14:id>
        </ext>
      </extLst>
    </cfRule>
  </conditionalFormatting>
  <dataValidations count="10">
    <dataValidation allowBlank="1" showInputMessage="1" showErrorMessage="1" prompt="This cell contains the title of the worksheet. Enter the year in cell G2" sqref="B2:E2" xr:uid="{00000000-0002-0000-0000-000001000000}"/>
    <dataValidation allowBlank="1" showInputMessage="1" showErrorMessage="1" prompt="Enter the year in the right cell" sqref="F2" xr:uid="{00000000-0002-0000-0000-000002000000}"/>
    <dataValidation allowBlank="1" showInputMessage="1" showErrorMessage="1" prompt="Enter the year in this cell" sqref="G2" xr:uid="{00000000-0002-0000-0000-000003000000}"/>
    <dataValidation allowBlank="1" showInputMessage="1" showErrorMessage="1" prompt="Enter the general ledger code in this column under this heading" sqref="B3" xr:uid="{00000000-0002-0000-0000-000004000000}"/>
    <dataValidation allowBlank="1" showInputMessage="1" showErrorMessage="1" prompt="Enter the title of the account in this column under this heading" sqref="C3" xr:uid="{00000000-0002-0000-0000-000005000000}"/>
    <dataValidation allowBlank="1" showInputMessage="1" showErrorMessage="1" prompt="The actual amount is automatically calculated in this column under this heading" sqref="D3" xr:uid="{00000000-0002-0000-0000-000006000000}"/>
    <dataValidation allowBlank="1" showInputMessage="1" showErrorMessage="1" prompt="Enter the budgeted amount in this column under this heading" sqref="E3" xr:uid="{00000000-0002-0000-0000-000007000000}"/>
    <dataValidation allowBlank="1" showInputMessage="1" showErrorMessage="1" prompt="The data bar for the past due is automatically updated in this column under this heading" sqref="F3" xr:uid="{00000000-0002-0000-0000-000008000000}"/>
    <dataValidation allowBlank="1" showInputMessage="1" showErrorMessage="1" prompt="The percentage remaining is automatically calculated in this column under this heading" sqref="G3" xr:uid="{00000000-0002-0000-0000-000009000000}"/>
    <dataValidation allowBlank="1" showErrorMessage="1" sqref="A1" xr:uid="{00000000-0002-0000-0000-00000A000000}"/>
  </dataValidations>
  <printOptions horizontalCentered="1"/>
  <pageMargins left="0.4" right="0.4" top="0.4" bottom="0.6" header="0.3" footer="0.3"/>
  <pageSetup paperSize="9" scale="62"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4C81F98-403B-4FC7-B043-331717AC59B0}">
            <x14:dataBar minLength="0" maxLength="100" border="1" negativeBarBorderColorSameAsPositive="0">
              <x14:cfvo type="autoMin"/>
              <x14:cfvo type="autoMax"/>
              <x14:borderColor rgb="FFFF555A"/>
              <x14:negativeFillColor rgb="FFFF0000"/>
              <x14:negativeBorderColor rgb="FFFF0000"/>
              <x14:axisColor rgb="FF000000"/>
            </x14:dataBar>
          </x14:cfRule>
          <xm:sqref>F4:F15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B1:Q18"/>
  <sheetViews>
    <sheetView showGridLines="0" zoomScale="97" zoomScaleNormal="97" workbookViewId="0">
      <pane ySplit="5" topLeftCell="A6" activePane="bottomLeft" state="frozen"/>
      <selection pane="bottomLeft"/>
    </sheetView>
  </sheetViews>
  <sheetFormatPr baseColWidth="10" defaultColWidth="8.6640625" defaultRowHeight="30" customHeight="1" x14ac:dyDescent="0.2"/>
  <cols>
    <col min="1" max="1" width="2.6640625" customWidth="1"/>
    <col min="2" max="2" width="17.6640625" customWidth="1"/>
    <col min="3" max="3" width="15.6640625" customWidth="1"/>
    <col min="4" max="16" width="13" customWidth="1"/>
  </cols>
  <sheetData>
    <row r="1" spans="2:17" ht="46" customHeight="1" x14ac:dyDescent="0.2"/>
    <row r="2" spans="2:17" ht="128" customHeight="1" x14ac:dyDescent="0.2">
      <c r="B2" s="77" t="s">
        <v>29</v>
      </c>
      <c r="C2" s="78"/>
      <c r="D2" s="78"/>
      <c r="E2" s="78"/>
      <c r="F2" s="78"/>
      <c r="G2" s="78"/>
      <c r="H2" s="78"/>
      <c r="I2" s="78"/>
      <c r="J2" s="78"/>
      <c r="K2" s="78"/>
      <c r="L2" s="78"/>
      <c r="M2" s="78"/>
      <c r="N2" s="78"/>
      <c r="O2" s="78"/>
      <c r="P2" s="78"/>
      <c r="Q2" s="78"/>
    </row>
    <row r="3" spans="2:17" ht="37.25" customHeight="1" x14ac:dyDescent="0.2">
      <c r="B3" s="4" t="s">
        <v>4</v>
      </c>
      <c r="D3" s="1">
        <f ca="1">DATEVALUE("1-GEN"&amp;_ANNO)</f>
        <v>44927</v>
      </c>
      <c r="E3" s="1">
        <f ca="1">DATEVALUE("1-FEB"&amp;_ANNO)</f>
        <v>44958</v>
      </c>
      <c r="F3" s="1">
        <f ca="1">DATEVALUE("1-MAR"&amp;_ANNO)</f>
        <v>44986</v>
      </c>
      <c r="G3" s="1">
        <f ca="1">DATEVALUE("1-APR"&amp;_ANNO)</f>
        <v>45017</v>
      </c>
      <c r="H3" s="1">
        <f ca="1">DATEVALUE("1-MAG"&amp;_ANNO)</f>
        <v>45047</v>
      </c>
      <c r="I3" s="1">
        <f ca="1">DATEVALUE("1-GIU"&amp;_ANNO)</f>
        <v>45078</v>
      </c>
      <c r="J3" s="1">
        <f ca="1">DATEVALUE("1-LUG"&amp;_ANNO)</f>
        <v>45108</v>
      </c>
      <c r="K3" s="1">
        <f ca="1">DATEVALUE("1-AGO"&amp;_ANNO)</f>
        <v>45139</v>
      </c>
      <c r="L3" s="1">
        <f ca="1">DATEVALUE("1-SET"&amp;_ANNO)</f>
        <v>45170</v>
      </c>
      <c r="M3" s="1">
        <f ca="1">DATEVALUE("1-OTT"&amp;_ANNO)</f>
        <v>45200</v>
      </c>
      <c r="N3" s="1">
        <f ca="1">DATEVALUE("1-NOV"&amp;_ANNO)</f>
        <v>45231</v>
      </c>
      <c r="O3" s="1">
        <f ca="1">DATEVALUE("1-DIC"&amp;_ANNO)</f>
        <v>45261</v>
      </c>
    </row>
    <row r="4" spans="2:17" ht="37.5" customHeight="1" x14ac:dyDescent="0.2">
      <c r="B4" s="4"/>
      <c r="D4" s="1">
        <f ca="1">EOMONTH(D3,0)</f>
        <v>44957</v>
      </c>
      <c r="E4" s="1">
        <f ca="1">EOMONTH(E3,0)</f>
        <v>44985</v>
      </c>
      <c r="F4" s="1">
        <f ca="1">EOMONTH(F3,0)</f>
        <v>45016</v>
      </c>
      <c r="G4" s="1">
        <f ca="1">EOMONTH(G3,0)</f>
        <v>45046</v>
      </c>
      <c r="H4" s="1">
        <f ca="1">EOMONTH(H3,0)</f>
        <v>45077</v>
      </c>
      <c r="I4" s="1">
        <f t="shared" ref="I4:O4" ca="1" si="0">EOMONTH(I3,0)</f>
        <v>45107</v>
      </c>
      <c r="J4" s="1">
        <f t="shared" ca="1" si="0"/>
        <v>45138</v>
      </c>
      <c r="K4" s="1">
        <f t="shared" ca="1" si="0"/>
        <v>45169</v>
      </c>
      <c r="L4" s="1">
        <f t="shared" ca="1" si="0"/>
        <v>45199</v>
      </c>
      <c r="M4" s="1">
        <f t="shared" ca="1" si="0"/>
        <v>45230</v>
      </c>
      <c r="N4" s="1">
        <f t="shared" ca="1" si="0"/>
        <v>45260</v>
      </c>
      <c r="O4" s="1">
        <f t="shared" ca="1" si="0"/>
        <v>45291</v>
      </c>
    </row>
    <row r="5" spans="2:17" ht="48" customHeight="1" x14ac:dyDescent="0.2">
      <c r="B5" s="25" t="s">
        <v>47</v>
      </c>
      <c r="C5" s="26" t="s">
        <v>55</v>
      </c>
      <c r="D5" s="26" t="s">
        <v>30</v>
      </c>
      <c r="E5" s="26" t="s">
        <v>31</v>
      </c>
      <c r="F5" s="26" t="s">
        <v>32</v>
      </c>
      <c r="G5" s="26" t="s">
        <v>33</v>
      </c>
      <c r="H5" s="26" t="s">
        <v>34</v>
      </c>
      <c r="I5" s="26" t="s">
        <v>35</v>
      </c>
      <c r="J5" s="26" t="s">
        <v>36</v>
      </c>
      <c r="K5" s="26" t="s">
        <v>37</v>
      </c>
      <c r="L5" s="26" t="s">
        <v>38</v>
      </c>
      <c r="M5" s="26" t="s">
        <v>39</v>
      </c>
      <c r="N5" s="26" t="s">
        <v>40</v>
      </c>
      <c r="O5" s="26" t="s">
        <v>41</v>
      </c>
      <c r="P5" s="26" t="s">
        <v>27</v>
      </c>
      <c r="Q5" s="37" t="s">
        <v>5</v>
      </c>
    </row>
    <row r="6" spans="2:17" ht="48" customHeight="1" x14ac:dyDescent="0.2">
      <c r="B6" s="13">
        <v>1000</v>
      </c>
      <c r="C6" s="14" t="s">
        <v>22</v>
      </c>
      <c r="D6" s="49">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750.75</v>
      </c>
      <c r="E6" s="49">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6" s="49">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6" s="49">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6" s="49">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0</v>
      </c>
      <c r="I6" s="49">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6" s="49">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6" s="49">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6" s="49">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6" s="49">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6" s="49">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6" s="49">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6" s="49">
        <f ca="1">SUM(RiepilogoSpeseMensili[[#This Row],[January]:[December]])</f>
        <v>750.75</v>
      </c>
      <c r="Q6" s="15"/>
    </row>
    <row r="7" spans="2:17" ht="48" customHeight="1" x14ac:dyDescent="0.2">
      <c r="B7" s="5">
        <v>2000</v>
      </c>
      <c r="C7" s="6" t="s">
        <v>59</v>
      </c>
      <c r="D7" s="50">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0</v>
      </c>
      <c r="E7" s="50">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7" s="50">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7" s="50">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7" s="50">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0</v>
      </c>
      <c r="I7" s="50">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7" s="50">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7" s="50">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7" s="50">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7" s="50">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7" s="50">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7" s="50">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7" s="50">
        <f ca="1">SUM(RiepilogoSpeseMensili[[#This Row],[January]:[December]])</f>
        <v>0</v>
      </c>
      <c r="Q7" s="7"/>
    </row>
    <row r="8" spans="2:17" ht="48" customHeight="1" x14ac:dyDescent="0.2">
      <c r="B8" s="8">
        <v>3000</v>
      </c>
      <c r="C8" s="9" t="s">
        <v>23</v>
      </c>
      <c r="D8" s="51">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0</v>
      </c>
      <c r="E8" s="51">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8" s="51">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8" s="51">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8" s="51">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0</v>
      </c>
      <c r="I8" s="51">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8" s="51">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8" s="51">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8" s="51">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8" s="51">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8" s="51">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8" s="51">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8" s="51">
        <f ca="1">SUM(RiepilogoSpeseMensili[[#This Row],[January]:[December]])</f>
        <v>0</v>
      </c>
      <c r="Q8" s="10"/>
    </row>
    <row r="9" spans="2:17" ht="48" customHeight="1" x14ac:dyDescent="0.2">
      <c r="B9" s="5">
        <v>4000</v>
      </c>
      <c r="C9" s="6" t="s">
        <v>60</v>
      </c>
      <c r="D9" s="50">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0</v>
      </c>
      <c r="E9" s="50">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9" s="50">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9" s="50">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9" s="50">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0</v>
      </c>
      <c r="I9" s="50">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9" s="50">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9" s="50">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9" s="50">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9" s="50">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9" s="50">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9" s="50">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9" s="50">
        <f ca="1">SUM(RiepilogoSpeseMensili[[#This Row],[January]:[December]])</f>
        <v>0</v>
      </c>
      <c r="Q9" s="7"/>
    </row>
    <row r="10" spans="2:17" ht="48" customHeight="1" x14ac:dyDescent="0.2">
      <c r="B10" s="8">
        <v>5000</v>
      </c>
      <c r="C10" s="9" t="s">
        <v>24</v>
      </c>
      <c r="D10" s="51">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0</v>
      </c>
      <c r="E10" s="51">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10" s="51">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10" s="51">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10" s="51">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0</v>
      </c>
      <c r="I10" s="51">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10" s="51">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10" s="51">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10" s="51">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10" s="51">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10" s="51">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10" s="51">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10" s="51">
        <f ca="1">SUM(RiepilogoSpeseMensili[[#This Row],[January]:[December]])</f>
        <v>0</v>
      </c>
      <c r="Q10" s="10"/>
    </row>
    <row r="11" spans="2:17" ht="48" customHeight="1" x14ac:dyDescent="0.2">
      <c r="B11" s="5">
        <v>6000</v>
      </c>
      <c r="C11" s="6" t="s">
        <v>57</v>
      </c>
      <c r="D11" s="50">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0</v>
      </c>
      <c r="E11" s="50">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11" s="50">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11" s="50">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11" s="50">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0</v>
      </c>
      <c r="I11" s="50">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11" s="50">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11" s="50">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11" s="50">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11" s="50">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11" s="50">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11" s="50">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11" s="50">
        <f ca="1">SUM(RiepilogoSpeseMensili[[#This Row],[January]:[December]])</f>
        <v>0</v>
      </c>
      <c r="Q11" s="7"/>
    </row>
    <row r="12" spans="2:17" ht="48" customHeight="1" x14ac:dyDescent="0.2">
      <c r="B12" s="8">
        <v>7000</v>
      </c>
      <c r="C12" s="9" t="s">
        <v>1</v>
      </c>
      <c r="D12" s="51">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0</v>
      </c>
      <c r="E12" s="51">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12" s="51">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12" s="51">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12" s="51">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2500</v>
      </c>
      <c r="I12" s="51">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12" s="51">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12" s="51">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12" s="51">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12" s="51">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12" s="51">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12" s="51">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12" s="51">
        <f ca="1">SUM(RiepilogoSpeseMensili[[#This Row],[January]:[December]])</f>
        <v>2500</v>
      </c>
      <c r="Q12" s="10"/>
    </row>
    <row r="13" spans="2:17" ht="48" customHeight="1" x14ac:dyDescent="0.2">
      <c r="B13" s="5">
        <v>8000</v>
      </c>
      <c r="C13" s="6" t="s">
        <v>58</v>
      </c>
      <c r="D13" s="50">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0</v>
      </c>
      <c r="E13" s="50">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13" s="50">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13" s="50">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13" s="50">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0</v>
      </c>
      <c r="I13" s="50">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13" s="50">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13" s="50">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13" s="50">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13" s="50">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13" s="50">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13" s="50">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13" s="50">
        <f ca="1">SUM(RiepilogoSpeseMensili[[#This Row],[January]:[December]])</f>
        <v>0</v>
      </c>
      <c r="Q13" s="7"/>
    </row>
    <row r="14" spans="2:17" ht="48" customHeight="1" x14ac:dyDescent="0.2">
      <c r="B14" s="8">
        <v>9000</v>
      </c>
      <c r="C14" s="9" t="s">
        <v>56</v>
      </c>
      <c r="D14" s="51">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0</v>
      </c>
      <c r="E14" s="51">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14" s="51">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14" s="51">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14" s="51">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0</v>
      </c>
      <c r="I14" s="51">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14" s="51">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14" s="51">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14" s="51">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14" s="51">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14" s="51">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14" s="51">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14" s="51">
        <f ca="1">SUM(RiepilogoSpeseMensili[[#This Row],[January]:[December]])</f>
        <v>0</v>
      </c>
      <c r="Q14" s="10"/>
    </row>
    <row r="15" spans="2:17" ht="48" customHeight="1" x14ac:dyDescent="0.2">
      <c r="B15" s="5">
        <v>10000</v>
      </c>
      <c r="C15" s="6" t="s">
        <v>2</v>
      </c>
      <c r="D15" s="50">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0</v>
      </c>
      <c r="E15" s="50">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15" s="50">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15" s="50">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15" s="50">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0</v>
      </c>
      <c r="I15" s="50">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15" s="50">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15" s="50">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15" s="50">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15" s="50">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15" s="50">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15" s="50">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15" s="50">
        <f ca="1">SUM(RiepilogoSpeseMensili[[#This Row],[January]:[December]])</f>
        <v>0</v>
      </c>
      <c r="Q15" s="7"/>
    </row>
    <row r="16" spans="2:17" ht="48" customHeight="1" x14ac:dyDescent="0.2">
      <c r="B16" s="8">
        <v>11000</v>
      </c>
      <c r="C16" s="9" t="s">
        <v>25</v>
      </c>
      <c r="D16" s="51">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0</v>
      </c>
      <c r="E16" s="51">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16" s="51">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16" s="51">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16" s="51">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0</v>
      </c>
      <c r="I16" s="51">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16" s="51">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16" s="51">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16" s="51">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16" s="51">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16" s="51">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16" s="51">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16" s="51">
        <f ca="1">SUM(RiepilogoSpeseMensili[[#This Row],[January]:[December]])</f>
        <v>0</v>
      </c>
      <c r="Q16" s="10"/>
    </row>
    <row r="17" spans="2:17" ht="48" customHeight="1" x14ac:dyDescent="0.2">
      <c r="B17" s="5">
        <v>12000</v>
      </c>
      <c r="C17" s="6" t="s">
        <v>26</v>
      </c>
      <c r="D17" s="50">
        <f ca="1">SUMIFS(DettaglioSpese[Cheque Amount],DettaglioSpese[General Accounting Code],RiepilogoSpeseMensili[[#This Row],[General Accounting Code]],DettaglioSpese[Date Invoice],"&gt;="&amp;D$3,DettaglioSpese[Date Invoice],"&lt;="&amp;D$4)+SUMIFS(Altro[Cheque Amount],Altro[General Accounting Code],RiepilogoSpeseMensili[[#This Row],[General Accounting Code]],Altro[Starting Date Cheque Request],"&gt;="&amp;DATEVALUE(" 1 "&amp;RiepilogoSpeseMensili[[#Headers],[January]]&amp;_ANNO),Altro[Starting Date Cheque Request],"&lt;="&amp;D$4)</f>
        <v>0</v>
      </c>
      <c r="E17" s="50">
        <f ca="1">SUMIFS(DettaglioSpese[Cheque Amount],DettaglioSpese[General Accounting Code],RiepilogoSpeseMensili[[#This Row],[General Accounting Code]],DettaglioSpese[Date Invoice],"&gt;="&amp;E$3,DettaglioSpese[Date Invoice],"&lt;="&amp;E$4)+SUMIFS(Altro[Cheque Amount],Altro[General Accounting Code],RiepilogoSpeseMensili[[#This Row],[General Accounting Code]],Altro[Starting Date Cheque Request],"&gt;="&amp;DATEVALUE(" 1 "&amp;RiepilogoSpeseMensili[[#Headers],[February]]&amp;_ANNO),Altro[Starting Date Cheque Request],"&lt;="&amp;E$4)</f>
        <v>0</v>
      </c>
      <c r="F17" s="50">
        <f ca="1">SUMIFS(DettaglioSpese[Cheque Amount],DettaglioSpese[General Accounting Code],RiepilogoSpeseMensili[[#This Row],[General Accounting Code]],DettaglioSpese[Date Invoice],"&gt;="&amp;F$3,DettaglioSpese[Date Invoice],"&lt;="&amp;F$4)+SUMIFS(Altro[Cheque Amount],Altro[General Accounting Code],RiepilogoSpeseMensili[[#This Row],[General Accounting Code]],Altro[Starting Date Cheque Request],"&gt;="&amp;DATEVALUE(" 1 "&amp;RiepilogoSpeseMensili[[#Headers],[March]]&amp;_ANNO),Altro[Starting Date Cheque Request],"&lt;="&amp;F$4)</f>
        <v>0</v>
      </c>
      <c r="G17" s="50">
        <f ca="1">SUMIFS(DettaglioSpese[Cheque Amount],DettaglioSpese[General Accounting Code],RiepilogoSpeseMensili[[#This Row],[General Accounting Code]],DettaglioSpese[Date Invoice],"&gt;="&amp;G$3,DettaglioSpese[Date Invoice],"&lt;="&amp;G$4)+SUMIFS(Altro[Cheque Amount],Altro[General Accounting Code],RiepilogoSpeseMensili[[#This Row],[General Accounting Code]],Altro[Starting Date Cheque Request],"&gt;="&amp;DATEVALUE(" 1 "&amp;RiepilogoSpeseMensili[[#Headers],[April]]&amp;_ANNO),Altro[Starting Date Cheque Request],"&lt;="&amp;G$4)</f>
        <v>0</v>
      </c>
      <c r="H17" s="50">
        <f ca="1">SUMIFS(DettaglioSpese[Cheque Amount],DettaglioSpese[General Accounting Code],RiepilogoSpeseMensili[[#This Row],[General Accounting Code]],DettaglioSpese[Date Invoice],"&gt;="&amp;H$3,DettaglioSpese[Date Invoice],"&lt;="&amp;H$4)+SUMIFS(Altro[Cheque Amount],Altro[General Accounting Code],RiepilogoSpeseMensili[[#This Row],[General Accounting Code]],Altro[Starting Date Cheque Request],"&gt;="&amp;DATEVALUE(" 1 "&amp;RiepilogoSpeseMensili[[#Headers],[May]]&amp;_ANNO),Altro[Starting Date Cheque Request],"&lt;="&amp;H$4)</f>
        <v>0</v>
      </c>
      <c r="I17" s="50">
        <f ca="1">SUMIFS(DettaglioSpese[Cheque Amount],DettaglioSpese[General Accounting Code],RiepilogoSpeseMensili[[#This Row],[General Accounting Code]],DettaglioSpese[Date Invoice],"&gt;="&amp;I$3,DettaglioSpese[Date Invoice],"&lt;="&amp;I$4)+SUMIFS(Altro[Cheque Amount],Altro[General Accounting Code],RiepilogoSpeseMensili[[#This Row],[General Accounting Code]],Altro[Starting Date Cheque Request],"&gt;="&amp;DATEVALUE(" 1 "&amp;RiepilogoSpeseMensili[[#Headers],[June]]&amp;_ANNO),Altro[Starting Date Cheque Request],"&lt;="&amp;I$4)</f>
        <v>0</v>
      </c>
      <c r="J17" s="50">
        <f ca="1">SUMIFS(DettaglioSpese[Cheque Amount],DettaglioSpese[General Accounting Code],RiepilogoSpeseMensili[[#This Row],[General Accounting Code]],DettaglioSpese[Date Invoice],"&gt;="&amp;J$3,DettaglioSpese[Date Invoice],"&lt;="&amp;J$4)+SUMIFS(Altro[Cheque Amount],Altro[General Accounting Code],RiepilogoSpeseMensili[[#This Row],[General Accounting Code]],Altro[Starting Date Cheque Request],"&gt;="&amp;DATEVALUE(" 1"&amp;RiepilogoSpeseMensili[[#Headers],[July]]&amp;_ANNO),Altro[Starting Date Cheque Request],"&lt;="&amp;J$4)</f>
        <v>0</v>
      </c>
      <c r="K17" s="50">
        <f ca="1">SUMIFS(DettaglioSpese[Cheque Amount],DettaglioSpese[General Accounting Code],RiepilogoSpeseMensili[[#This Row],[General Accounting Code]],DettaglioSpese[Date Invoice],"&gt;="&amp;K$3,DettaglioSpese[Date Invoice],"&lt;="&amp;K$4)+SUMIFS(Altro[Cheque Amount],Altro[General Accounting Code],RiepilogoSpeseMensili[[#This Row],[General Accounting Code]],Altro[Starting Date Cheque Request],"&gt;="&amp;DATEVALUE(" 1 "&amp;RiepilogoSpeseMensili[[#Headers],[August]]&amp;_ANNO),Altro[Starting Date Cheque Request],"&lt;="&amp;K$4)</f>
        <v>0</v>
      </c>
      <c r="L17" s="50">
        <f ca="1">SUMIFS(DettaglioSpese[Cheque Amount],DettaglioSpese[General Accounting Code],RiepilogoSpeseMensili[[#This Row],[General Accounting Code]],DettaglioSpese[Date Invoice],"&gt;="&amp;L$3,DettaglioSpese[Date Invoice],"&lt;="&amp;L$4)+SUMIFS(Altro[Cheque Amount],Altro[General Accounting Code],RiepilogoSpeseMensili[[#This Row],[General Accounting Code]],Altro[Starting Date Cheque Request],"&gt;="&amp;DATEVALUE(" 1 "&amp;RiepilogoSpeseMensili[[#Headers],[September]]&amp;_ANNO),Altro[Starting Date Cheque Request],"&lt;="&amp;L$4)</f>
        <v>0</v>
      </c>
      <c r="M17" s="50">
        <f ca="1">SUMIFS(DettaglioSpese[Cheque Amount],DettaglioSpese[General Accounting Code],RiepilogoSpeseMensili[[#This Row],[General Accounting Code]],DettaglioSpese[Date Invoice],"&gt;="&amp;M$3,DettaglioSpese[Date Invoice],"&lt;="&amp;M$4)+SUMIFS(Altro[Cheque Amount],Altro[General Accounting Code],RiepilogoSpeseMensili[[#This Row],[General Accounting Code]],Altro[Starting Date Cheque Request],"&gt;="&amp;DATEVALUE(" 1 "&amp;RiepilogoSpeseMensili[[#Headers],[October]]&amp;_ANNO),Altro[Starting Date Cheque Request],"&lt;="&amp;M$4)</f>
        <v>0</v>
      </c>
      <c r="N17" s="50">
        <f ca="1">SUMIFS(DettaglioSpese[Cheque Amount],DettaglioSpese[General Accounting Code],RiepilogoSpeseMensili[[#This Row],[General Accounting Code]],DettaglioSpese[Date Invoice],"&gt;="&amp;N$3,DettaglioSpese[Date Invoice],"&lt;="&amp;N$4)+SUMIFS(Altro[Cheque Amount],Altro[General Accounting Code],RiepilogoSpeseMensili[[#This Row],[General Accounting Code]],Altro[Starting Date Cheque Request],"&gt;="&amp;DATEVALUE(" 1 "&amp;RiepilogoSpeseMensili[[#Headers],[November]]&amp;_ANNO),Altro[Starting Date Cheque Request],"&lt;="&amp;N$4)</f>
        <v>0</v>
      </c>
      <c r="O17" s="50">
        <f ca="1">SUMIFS(DettaglioSpese[Cheque Amount],DettaglioSpese[General Accounting Code],RiepilogoSpeseMensili[[#This Row],[General Accounting Code]],DettaglioSpese[Date Invoice],"&gt;="&amp;O$3,DettaglioSpese[Date Invoice],"&lt;="&amp;O$4)+SUMIFS(Altro[Cheque Amount],Altro[General Accounting Code],RiepilogoSpeseMensili[[#This Row],[General Accounting Code]],Altro[Starting Date Cheque Request],"&gt;="&amp;DATEVALUE(" 1 "&amp;RiepilogoSpeseMensili[[#Headers],[December]]&amp;_ANNO),Altro[Starting Date Cheque Request],"&lt;="&amp;O$4)</f>
        <v>0</v>
      </c>
      <c r="P17" s="50">
        <f ca="1">SUM(RiepilogoSpeseMensili[[#This Row],[January]:[December]])</f>
        <v>0</v>
      </c>
      <c r="Q17" s="7"/>
    </row>
    <row r="18" spans="2:17" ht="48" customHeight="1" x14ac:dyDescent="0.2">
      <c r="B18" s="11" t="s">
        <v>0</v>
      </c>
      <c r="C18" s="12"/>
      <c r="D18" s="52">
        <f ca="1">SUBTOTAL(109,RiepilogoSpeseMensili[January])</f>
        <v>750.75</v>
      </c>
      <c r="E18" s="52">
        <f ca="1">SUBTOTAL(109,RiepilogoSpeseMensili[February])</f>
        <v>0</v>
      </c>
      <c r="F18" s="52">
        <f ca="1">SUBTOTAL(109,RiepilogoSpeseMensili[March])</f>
        <v>0</v>
      </c>
      <c r="G18" s="52">
        <f ca="1">SUBTOTAL(109,RiepilogoSpeseMensili[April])</f>
        <v>0</v>
      </c>
      <c r="H18" s="52">
        <f ca="1">SUBTOTAL(109,RiepilogoSpeseMensili[May])</f>
        <v>2500</v>
      </c>
      <c r="I18" s="52">
        <f ca="1">SUBTOTAL(109,RiepilogoSpeseMensili[June])</f>
        <v>0</v>
      </c>
      <c r="J18" s="52">
        <f ca="1">SUBTOTAL(109,RiepilogoSpeseMensili[July])</f>
        <v>0</v>
      </c>
      <c r="K18" s="52">
        <f ca="1">SUBTOTAL(109,RiepilogoSpeseMensili[August])</f>
        <v>0</v>
      </c>
      <c r="L18" s="52">
        <f ca="1">SUBTOTAL(109,RiepilogoSpeseMensili[September])</f>
        <v>0</v>
      </c>
      <c r="M18" s="52">
        <f ca="1">SUBTOTAL(109,RiepilogoSpeseMensili[October])</f>
        <v>0</v>
      </c>
      <c r="N18" s="52">
        <f ca="1">SUBTOTAL(109,RiepilogoSpeseMensili[November])</f>
        <v>0</v>
      </c>
      <c r="O18" s="52">
        <f ca="1">SUBTOTAL(109,RiepilogoSpeseMensili[December])</f>
        <v>0</v>
      </c>
      <c r="P18" s="52">
        <f ca="1">SUBTOTAL(109,RiepilogoSpeseMensili[Total])</f>
        <v>3250.75</v>
      </c>
      <c r="Q18" s="12"/>
    </row>
  </sheetData>
  <mergeCells count="1">
    <mergeCell ref="B2:Q2"/>
  </mergeCells>
  <dataValidations xWindow="890" yWindow="508" count="9">
    <dataValidation allowBlank="1" showInputMessage="1" showErrorMessage="1" prompt="Create a monthly expense summary in this worksheet. Enter the details in the Monthly charges table. Navigation links in cells B1 and C1 navigate to the previous and next worksheet" sqref="A1" xr:uid="{00000000-0002-0000-0100-000000000000}"/>
    <dataValidation allowBlank="1" showInputMessage="1" showErrorMessage="1" prompt="Enter the general ledger code in this column under this heading" sqref="B5" xr:uid="{00000000-0002-0000-0100-000001000000}"/>
    <dataValidation allowBlank="1" showInputMessage="1" showErrorMessage="1" prompt="Enter the title of the account in this column under this heading" sqref="C5" xr:uid="{00000000-0002-0000-0100-000002000000}"/>
    <dataValidation allowBlank="1" showInputMessage="1" showErrorMessage="1" prompt="The actual amount for this month is automatically calculated in this column under this heading" sqref="D5:O5" xr:uid="{00000000-0002-0000-0100-000003000000}"/>
    <dataValidation allowBlank="1" showInputMessage="1" showErrorMessage="1" prompt="The total is automatically calculated in this column under this heading" sqref="P5" xr:uid="{00000000-0002-0000-0100-000004000000}"/>
    <dataValidation allowBlank="1" showInputMessage="1" showErrorMessage="1" prompt="In questa colonna viene visualizzato un grafico sparkline con la tendenza delle spese per 1 spesa in 12 mesi " sqref="Q5" xr:uid="{00000000-0002-0000-0100-000005000000}"/>
    <dataValidation allowBlank="1" showInputMessage="1" showErrorMessage="1" prompt="In questa cella si trova il collegamento di spostamento. Selezionare per passare al foglio di lavoro RIEPILOGO BUDGET YTD" sqref="B1" xr:uid="{00000000-0002-0000-0100-000006000000}"/>
    <dataValidation allowBlank="1" showInputMessage="1" showErrorMessage="1" prompt="In questa cella si trova il collegamento di spostamento. Selezionare per passare al foglio di lavoro DETTAGLIO SPESE" sqref="C1" xr:uid="{00000000-0002-0000-0100-000007000000}"/>
    <dataValidation allowBlank="1" showInputMessage="1" showErrorMessage="1" prompt="The title of the worksheet is in this cell. The table slicer by Account Title is located in cell B3. Do not delete the formulas in cells D3 through O4" sqref="B2:Q2" xr:uid="{00000000-0002-0000-0100-000008000000}"/>
  </dataValidations>
  <printOptions horizontalCentered="1"/>
  <pageMargins left="0.4" right="0.4" top="0.4" bottom="0.6" header="0.3" footer="0.3"/>
  <pageSetup paperSize="9" scale="64" fitToHeight="0" orientation="landscape" r:id="rId1"/>
  <headerFooter differentFirst="1">
    <oddFooter>Page &amp;P of &amp;N</oddFooter>
  </headerFooter>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xr2:uid="{00000000-0003-0000-0100-000000000000}">
          <x14:colorSeries theme="5" tint="-0.499984740745262"/>
          <x14:colorNegative theme="6"/>
          <x14:colorAxis rgb="FF000000"/>
          <x14:colorMarkers theme="5" tint="-0.499984740745262"/>
          <x14:colorFirst theme="5" tint="0.39997558519241921"/>
          <x14:colorLast theme="5" tint="0.39997558519241921"/>
          <x14:colorHigh theme="5"/>
          <x14:colorLow theme="5"/>
          <x14:sparklines>
            <x14:sparkline>
              <xm:f>'MONTHLY EXPENSES SUMMARY'!D6:O6</xm:f>
              <xm:sqref>Q6</xm:sqref>
            </x14:sparkline>
            <x14:sparkline>
              <xm:f>'MONTHLY EXPENSES SUMMARY'!D7:O7</xm:f>
              <xm:sqref>Q7</xm:sqref>
            </x14:sparkline>
            <x14:sparkline>
              <xm:f>'MONTHLY EXPENSES SUMMARY'!D8:O8</xm:f>
              <xm:sqref>Q8</xm:sqref>
            </x14:sparkline>
            <x14:sparkline>
              <xm:f>'MONTHLY EXPENSES SUMMARY'!D9:O9</xm:f>
              <xm:sqref>Q9</xm:sqref>
            </x14:sparkline>
            <x14:sparkline>
              <xm:f>'MONTHLY EXPENSES SUMMARY'!D10:O10</xm:f>
              <xm:sqref>Q10</xm:sqref>
            </x14:sparkline>
            <x14:sparkline>
              <xm:f>'MONTHLY EXPENSES SUMMARY'!D11:O11</xm:f>
              <xm:sqref>Q11</xm:sqref>
            </x14:sparkline>
            <x14:sparkline>
              <xm:f>'MONTHLY EXPENSES SUMMARY'!D12:O12</xm:f>
              <xm:sqref>Q12</xm:sqref>
            </x14:sparkline>
            <x14:sparkline>
              <xm:f>'MONTHLY EXPENSES SUMMARY'!D13:O13</xm:f>
              <xm:sqref>Q13</xm:sqref>
            </x14:sparkline>
            <x14:sparkline>
              <xm:f>'MONTHLY EXPENSES SUMMARY'!D14:O14</xm:f>
              <xm:sqref>Q14</xm:sqref>
            </x14:sparkline>
            <x14:sparkline>
              <xm:f>'MONTHLY EXPENSES SUMMARY'!D15:O15</xm:f>
              <xm:sqref>Q15</xm:sqref>
            </x14:sparkline>
            <x14:sparkline>
              <xm:f>'MONTHLY EXPENSES SUMMARY'!D16:O16</xm:f>
              <xm:sqref>Q16</xm:sqref>
            </x14:sparkline>
            <x14:sparkline>
              <xm:f>'MONTHLY EXPENSES SUMMARY'!D17:O17</xm:f>
              <xm:sqref>Q17</xm:sqref>
            </x14:sparkline>
          </x14:sparklines>
        </x14:sparklineGroup>
      </x14:sparklineGroup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F2F2F"/>
    <pageSetUpPr fitToPage="1"/>
  </sheetPr>
  <dimension ref="B1:J7"/>
  <sheetViews>
    <sheetView showGridLines="0" workbookViewId="0">
      <pane ySplit="4" topLeftCell="A5" activePane="bottomLeft" state="frozen"/>
      <selection pane="bottomLeft"/>
    </sheetView>
  </sheetViews>
  <sheetFormatPr baseColWidth="10" defaultColWidth="8.6640625" defaultRowHeight="30" customHeight="1" x14ac:dyDescent="0.2"/>
  <cols>
    <col min="1" max="1" width="2.6640625" customWidth="1"/>
    <col min="2" max="2" width="18.33203125" customWidth="1"/>
    <col min="3" max="3" width="15.6640625" customWidth="1"/>
    <col min="4" max="4" width="9.6640625" customWidth="1"/>
    <col min="5" max="5" width="30" customWidth="1"/>
    <col min="6" max="6" width="15.33203125" style="66" customWidth="1"/>
    <col min="7" max="7" width="30" customWidth="1"/>
    <col min="8" max="8" width="22.5" customWidth="1"/>
    <col min="9" max="9" width="14.6640625" customWidth="1"/>
    <col min="10" max="10" width="15.5" customWidth="1"/>
  </cols>
  <sheetData>
    <row r="1" spans="2:10" ht="42.5" customHeight="1" x14ac:dyDescent="0.2"/>
    <row r="2" spans="2:10" ht="72" customHeight="1" x14ac:dyDescent="0.2">
      <c r="B2" s="80" t="s">
        <v>42</v>
      </c>
      <c r="C2" s="80"/>
      <c r="D2" s="80"/>
      <c r="E2" s="80"/>
      <c r="F2" s="80"/>
      <c r="G2" s="80"/>
      <c r="H2" s="80"/>
      <c r="I2" s="80"/>
      <c r="J2" s="80"/>
    </row>
    <row r="3" spans="2:10" ht="83.5" customHeight="1" x14ac:dyDescent="0.2">
      <c r="B3" s="79"/>
      <c r="C3" s="79"/>
      <c r="D3" s="79"/>
      <c r="E3" s="79"/>
      <c r="F3" s="79"/>
      <c r="G3" s="79"/>
      <c r="H3" s="79"/>
      <c r="I3" s="79"/>
      <c r="J3" s="79"/>
    </row>
    <row r="4" spans="2:10" ht="43.25" customHeight="1" x14ac:dyDescent="0.2">
      <c r="B4" s="33" t="s">
        <v>47</v>
      </c>
      <c r="C4" s="34" t="s">
        <v>61</v>
      </c>
      <c r="D4" s="34" t="s">
        <v>45</v>
      </c>
      <c r="E4" s="34" t="s">
        <v>44</v>
      </c>
      <c r="F4" s="67" t="s">
        <v>62</v>
      </c>
      <c r="G4" s="34" t="s">
        <v>43</v>
      </c>
      <c r="H4" s="34" t="s">
        <v>63</v>
      </c>
      <c r="I4" s="34" t="s">
        <v>64</v>
      </c>
      <c r="J4" s="35" t="s">
        <v>65</v>
      </c>
    </row>
    <row r="5" spans="2:10" ht="38" customHeight="1" x14ac:dyDescent="0.2">
      <c r="B5" s="29">
        <v>1000</v>
      </c>
      <c r="C5" s="30">
        <v>44927</v>
      </c>
      <c r="D5" s="31">
        <v>100</v>
      </c>
      <c r="E5" s="32" t="s">
        <v>68</v>
      </c>
      <c r="F5" s="60">
        <v>750.75</v>
      </c>
      <c r="G5" s="32" t="s">
        <v>7</v>
      </c>
      <c r="H5" s="32" t="s">
        <v>9</v>
      </c>
      <c r="I5" s="32" t="s">
        <v>11</v>
      </c>
      <c r="J5" s="30" t="s">
        <v>6</v>
      </c>
    </row>
    <row r="6" spans="2:10" ht="38" customHeight="1" x14ac:dyDescent="0.2">
      <c r="B6" s="16">
        <v>7000</v>
      </c>
      <c r="C6" s="17">
        <v>45056</v>
      </c>
      <c r="D6" s="18">
        <v>101</v>
      </c>
      <c r="E6" s="19" t="s">
        <v>69</v>
      </c>
      <c r="F6" s="61">
        <v>2500</v>
      </c>
      <c r="G6" s="19" t="s">
        <v>8</v>
      </c>
      <c r="H6" s="19" t="s">
        <v>10</v>
      </c>
      <c r="I6" s="19" t="s">
        <v>12</v>
      </c>
      <c r="J6" s="17" t="s">
        <v>6</v>
      </c>
    </row>
    <row r="7" spans="2:10" ht="30" customHeight="1" x14ac:dyDescent="0.2">
      <c r="B7" s="64"/>
      <c r="C7" s="75"/>
      <c r="D7" s="64"/>
      <c r="E7" s="65"/>
      <c r="F7" s="68"/>
      <c r="G7" s="65"/>
      <c r="H7" s="65"/>
      <c r="I7" s="65"/>
      <c r="J7" s="75"/>
    </row>
  </sheetData>
  <mergeCells count="3">
    <mergeCell ref="B3:F3"/>
    <mergeCell ref="G3:J3"/>
    <mergeCell ref="B2:J2"/>
  </mergeCells>
  <phoneticPr fontId="27" type="noConversion"/>
  <dataValidations count="13">
    <dataValidation allowBlank="1" showInputMessage="1" showErrorMessage="1" prompt="Create expense breakdown in this worksheet. Enter the details in the Expense Detail table. Navigation links in cells B1 and C1 navigate to the previous and next worksheet" sqref="A1" xr:uid="{00000000-0002-0000-0200-000000000000}"/>
    <dataValidation allowBlank="1" showInputMessage="1" showErrorMessage="1" prompt="Enter the general ledger code in this column under this heading" sqref="B4" xr:uid="{00000000-0002-0000-0200-000001000000}"/>
    <dataValidation allowBlank="1" showInputMessage="1" showErrorMessage="1" prompt="Enter the invoice date in this column under this heading" sqref="C4" xr:uid="{00000000-0002-0000-0200-000002000000}"/>
    <dataValidation allowBlank="1" showInputMessage="1" showErrorMessage="1" prompt="Enter your invoice number in this column under this heading" sqref="D4" xr:uid="{00000000-0002-0000-0200-000003000000}"/>
    <dataValidation allowBlank="1" showInputMessage="1" showErrorMessage="1" prompt="Enter Required by Name in this column under this heading" sqref="E4" xr:uid="{00000000-0002-0000-0200-000004000000}"/>
    <dataValidation allowBlank="1" showInputMessage="1" showErrorMessage="1" prompt="Enter the check amount in this column under this heading" sqref="F4" xr:uid="{00000000-0002-0000-0200-000005000000}"/>
    <dataValidation allowBlank="1" showInputMessage="1" showErrorMessage="1" prompt="Enter the payee's name in this column under this heading" sqref="G4" xr:uid="{00000000-0002-0000-0200-000006000000}"/>
    <dataValidation allowBlank="1" showInputMessage="1" showErrorMessage="1" prompt="Enter the purpose of using the check in this column under this heading" sqref="H4" xr:uid="{00000000-0002-0000-0200-000007000000}"/>
    <dataValidation allowBlank="1" showInputMessage="1" showErrorMessage="1" prompt="Enter the distribution method in this column under this heading" sqref="I4" xr:uid="{00000000-0002-0000-0200-000008000000}"/>
    <dataValidation allowBlank="1" showInputMessage="1" showErrorMessage="1" prompt="Enter the file date in this column under this heading" sqref="J4" xr:uid="{00000000-0002-0000-0200-000009000000}"/>
    <dataValidation allowBlank="1" showInputMessage="1" showErrorMessage="1" prompt="The title of the worksheet is in this cell. A data filter to filter the table by Requested By is in cell B3 and a data filter to filter the table by payee is in cell G3" sqref="B2:J2" xr:uid="{00000000-0002-0000-0200-00000A000000}"/>
    <dataValidation allowBlank="1" showInputMessage="1" showErrorMessage="1" prompt="Collegamento di spostamento. Selezionare passare al RIEPILOGO SPESE MENSILI" sqref="B1" xr:uid="{00000000-0002-0000-0200-00000B000000}"/>
    <dataValidation allowBlank="1" showInputMessage="1" showErrorMessage="1" prompt="In questa cella si trova il collegamento di spostamento. Selezionare per passare al foglio di lavoro BENEFICENZA E SPONSORIZZAZIONI" sqref="C1" xr:uid="{00000000-0002-0000-0200-00000C000000}"/>
  </dataValidations>
  <printOptions horizontalCentered="1"/>
  <pageMargins left="0.4" right="0.4" top="0.4" bottom="0.6" header="0.3" footer="0.3"/>
  <pageSetup paperSize="9" scale="80"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F2F2F"/>
    <pageSetUpPr fitToPage="1"/>
  </sheetPr>
  <dimension ref="B1:L6"/>
  <sheetViews>
    <sheetView showGridLines="0" zoomScaleNormal="141" workbookViewId="0">
      <pane ySplit="4" topLeftCell="A5" activePane="bottomLeft" state="frozen"/>
      <selection pane="bottomLeft" activeCell="L8" sqref="L8"/>
    </sheetView>
  </sheetViews>
  <sheetFormatPr baseColWidth="10" defaultColWidth="8.6640625" defaultRowHeight="30" customHeight="1" x14ac:dyDescent="0.2"/>
  <cols>
    <col min="1" max="1" width="2.6640625" customWidth="1"/>
    <col min="2" max="2" width="17" customWidth="1"/>
    <col min="3" max="3" width="18.1640625" customWidth="1"/>
    <col min="4" max="4" width="28.6640625" customWidth="1"/>
    <col min="5" max="5" width="17.33203125" customWidth="1"/>
    <col min="6" max="6" width="17.5" customWidth="1"/>
    <col min="7" max="7" width="27" customWidth="1"/>
    <col min="8" max="8" width="16.5" customWidth="1"/>
    <col min="9" max="9" width="21.6640625" customWidth="1"/>
    <col min="10" max="10" width="13.6640625" customWidth="1"/>
    <col min="11" max="11" width="15.33203125" customWidth="1"/>
    <col min="12" max="12" width="13.6640625" customWidth="1"/>
  </cols>
  <sheetData>
    <row r="1" spans="2:12" ht="42.5" customHeight="1" x14ac:dyDescent="0.2">
      <c r="C1" s="2"/>
    </row>
    <row r="2" spans="2:12" ht="87" customHeight="1" x14ac:dyDescent="0.2">
      <c r="B2" s="82" t="s">
        <v>46</v>
      </c>
      <c r="C2" s="82"/>
      <c r="D2" s="82"/>
      <c r="E2" s="82"/>
      <c r="F2" s="82"/>
      <c r="G2" s="82"/>
      <c r="H2" s="82"/>
      <c r="I2" s="82"/>
      <c r="J2" s="82"/>
      <c r="K2" s="82"/>
      <c r="L2" s="82"/>
    </row>
    <row r="3" spans="2:12" ht="75" customHeight="1" x14ac:dyDescent="0.2">
      <c r="B3" s="79"/>
      <c r="C3" s="79"/>
      <c r="D3" s="79"/>
      <c r="E3" s="79"/>
      <c r="F3" s="79"/>
      <c r="G3" s="81"/>
      <c r="H3" s="81"/>
      <c r="I3" s="81"/>
      <c r="J3" s="81"/>
      <c r="K3" s="81"/>
      <c r="L3" s="81"/>
    </row>
    <row r="4" spans="2:12" ht="46.25" customHeight="1" x14ac:dyDescent="0.2">
      <c r="B4" s="27" t="s">
        <v>47</v>
      </c>
      <c r="C4" s="28" t="s">
        <v>67</v>
      </c>
      <c r="D4" s="28" t="s">
        <v>44</v>
      </c>
      <c r="E4" s="28" t="s">
        <v>62</v>
      </c>
      <c r="F4" s="28" t="s">
        <v>66</v>
      </c>
      <c r="G4" s="28" t="s">
        <v>43</v>
      </c>
      <c r="H4" s="28" t="s">
        <v>48</v>
      </c>
      <c r="I4" s="28" t="s">
        <v>49</v>
      </c>
      <c r="J4" s="28" t="s">
        <v>50</v>
      </c>
      <c r="K4" s="34" t="s">
        <v>64</v>
      </c>
      <c r="L4" s="35" t="s">
        <v>65</v>
      </c>
    </row>
    <row r="5" spans="2:12" ht="46.25" customHeight="1" x14ac:dyDescent="0.2">
      <c r="B5" s="20">
        <v>12000</v>
      </c>
      <c r="C5" s="21">
        <v>45056</v>
      </c>
      <c r="D5" s="22" t="s">
        <v>70</v>
      </c>
      <c r="E5" s="62">
        <v>1000</v>
      </c>
      <c r="F5" s="62">
        <v>12</v>
      </c>
      <c r="G5" s="22" t="s">
        <v>13</v>
      </c>
      <c r="H5" s="22" t="s">
        <v>54</v>
      </c>
      <c r="I5" s="22" t="s">
        <v>16</v>
      </c>
      <c r="J5" s="22" t="s">
        <v>53</v>
      </c>
      <c r="K5" s="22" t="s">
        <v>52</v>
      </c>
      <c r="L5" s="21">
        <v>45056</v>
      </c>
    </row>
    <row r="6" spans="2:12" ht="46.25" customHeight="1" x14ac:dyDescent="0.2">
      <c r="B6" s="23">
        <v>11000</v>
      </c>
      <c r="C6" s="21" t="s">
        <v>51</v>
      </c>
      <c r="D6" s="24" t="s">
        <v>71</v>
      </c>
      <c r="E6" s="63">
        <v>2500</v>
      </c>
      <c r="F6" s="63">
        <v>0</v>
      </c>
      <c r="G6" s="24" t="s">
        <v>14</v>
      </c>
      <c r="H6" s="24" t="s">
        <v>15</v>
      </c>
      <c r="I6" s="24" t="s">
        <v>17</v>
      </c>
      <c r="J6" s="24" t="s">
        <v>15</v>
      </c>
      <c r="K6" s="22" t="s">
        <v>52</v>
      </c>
      <c r="L6" s="21" t="s">
        <v>51</v>
      </c>
    </row>
  </sheetData>
  <mergeCells count="3">
    <mergeCell ref="B3:F3"/>
    <mergeCell ref="G3:L3"/>
    <mergeCell ref="B2:L2"/>
  </mergeCells>
  <dataValidations count="14">
    <dataValidation allowBlank="1" showInputMessage="1" showErrorMessage="1" prompt="Create a list of charities and sponsorships in this worksheet. Enter the details in the table starting in cell B4 (&quot;Other&quot; table). Select cell B1 to go to the Expense Detail worksheet" sqref="A1" xr:uid="{00000000-0002-0000-0300-000000000000}"/>
    <dataValidation allowBlank="1" showInputMessage="1" showErrorMessage="1" prompt="Enter the general ledger code in this column under this heading" sqref="B4" xr:uid="{00000000-0002-0000-0300-000001000000}"/>
    <dataValidation allowBlank="1" showInputMessage="1" showErrorMessage="1" prompt="Enter the check request date in this column under this heading" sqref="C4" xr:uid="{00000000-0002-0000-0300-000002000000}"/>
    <dataValidation allowBlank="1" showInputMessage="1" showErrorMessage="1" prompt="Enter Required by Name in this column under this heading" sqref="D4" xr:uid="{00000000-0002-0000-0300-000003000000}"/>
    <dataValidation allowBlank="1" showInputMessage="1" showErrorMessage="1" prompt="Enter the check amount in this column under this heading" sqref="E4" xr:uid="{00000000-0002-0000-0300-000004000000}"/>
    <dataValidation allowBlank="1" showInputMessage="1" showErrorMessage="1" prompt="Enter the previous year's contribution in this column under this heading" sqref="F4" xr:uid="{00000000-0002-0000-0300-000005000000}"/>
    <dataValidation allowBlank="1" showInputMessage="1" showErrorMessage="1" prompt="Enter the payee's name in this column under this heading" sqref="G4" xr:uid="{00000000-0002-0000-0300-000006000000}"/>
    <dataValidation allowBlank="1" showInputMessage="1" showErrorMessage="1" prompt="Enter the purpose of use in this column under this heading" sqref="H4" xr:uid="{00000000-0002-0000-0300-000007000000}"/>
    <dataValidation allowBlank="1" showInputMessage="1" showErrorMessage="1" prompt="Enter the name of the person who approved in this column under this heading" sqref="I4" xr:uid="{00000000-0002-0000-0300-000008000000}"/>
    <dataValidation allowBlank="1" showInputMessage="1" showErrorMessage="1" prompt="Enter the category in this column under this heading" sqref="J4" xr:uid="{00000000-0002-0000-0300-000009000000}"/>
    <dataValidation allowBlank="1" showInputMessage="1" showErrorMessage="1" prompt="Enter the distribution method in this column under this heading" sqref="K4" xr:uid="{57C50841-7221-4477-9555-5987A6AF4742}"/>
    <dataValidation allowBlank="1" showInputMessage="1" showErrorMessage="1" prompt="Enter the file date in this column under this heading" sqref="L4" xr:uid="{DE239870-A1DF-4B9A-8A20-E0EAB2B70B3A}"/>
    <dataValidation allowBlank="1" showInputMessage="1" showErrorMessage="1" prompt="Displacement link. Select to go to the EXPENSE DETAIL worksheet" sqref="B1" xr:uid="{00000000-0002-0000-0300-00000C000000}"/>
    <dataValidation allowBlank="1" showInputMessage="1" showErrorMessage="1" prompt="The title of the worksheet is in this cell. A data filter to filter the table by Requested By is in cell B3 and a data filter to filter the table by payee is in cell G3" sqref="B2:L2" xr:uid="{00000000-0002-0000-0300-00000D000000}"/>
  </dataValidations>
  <printOptions horizontalCentered="1"/>
  <pageMargins left="0.4" right="0.4" top="0.4" bottom="0.6" header="0.3" footer="0.3"/>
  <pageSetup paperSize="9" scale="68"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E015DD-ECC5-4D38-BDD9-6976DD0470AE}">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5838834D-44CA-4B7A-B6B2-4CC9567B5E95}">
  <ds:schemaRefs>
    <ds:schemaRef ds:uri="http://schemas.microsoft.com/sharepoint/v3/contenttype/forms"/>
  </ds:schemaRefs>
</ds:datastoreItem>
</file>

<file path=customXml/itemProps3.xml><?xml version="1.0" encoding="utf-8"?>
<ds:datastoreItem xmlns:ds="http://schemas.openxmlformats.org/officeDocument/2006/customXml" ds:itemID="{AC0C1C6F-AB95-4377-86A5-01812B385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TM77956137</Template>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10</vt:i4>
      </vt:variant>
    </vt:vector>
  </HeadingPairs>
  <TitlesOfParts>
    <vt:vector size="14" baseType="lpstr">
      <vt:lpstr>BUDGET SUMMARY YTD</vt:lpstr>
      <vt:lpstr>MONTHLY EXPENSES SUMMARY</vt:lpstr>
      <vt:lpstr>DETAILS OF CHARGES</vt:lpstr>
      <vt:lpstr>CHARITY &amp; SPONSORSHIP</vt:lpstr>
      <vt:lpstr>_ANNO</vt:lpstr>
      <vt:lpstr>RowTitleRegion1..G2</vt:lpstr>
      <vt:lpstr>'BUDGET SUMMARY YTD'!Titoli_stampa</vt:lpstr>
      <vt:lpstr>'CHARITY &amp; SPONSORSHIP'!Titoli_stampa</vt:lpstr>
      <vt:lpstr>'DETAILS OF CHARGES'!Titoli_stampa</vt:lpstr>
      <vt:lpstr>'MONTHLY EXPENSES SUMMARY'!Titoli_stampa</vt:lpstr>
      <vt:lpstr>Titolo1</vt:lpstr>
      <vt:lpstr>Titolo2</vt:lpstr>
      <vt:lpstr>Titolo3</vt:lpstr>
      <vt:lpstr>Titolo4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2018-08-24T05:45:23Z</dcterms:created>
  <dcterms:modified xsi:type="dcterms:W3CDTF">2023-10-03T17:29:31Z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